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kido\Documents\"/>
    </mc:Choice>
  </mc:AlternateContent>
  <xr:revisionPtr revIDLastSave="0" documentId="10_ncr:100000_{349F38A0-0B73-4678-B3B7-8A6C2EDD7359}" xr6:coauthVersionLast="31" xr6:coauthVersionMax="31" xr10:uidLastSave="{00000000-0000-0000-0000-000000000000}"/>
  <workbookProtection lockStructure="1"/>
  <bookViews>
    <workbookView xWindow="600" yWindow="30" windowWidth="19395" windowHeight="805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17"/>
</workbook>
</file>

<file path=xl/calcChain.xml><?xml version="1.0" encoding="utf-8"?>
<calcChain xmlns="http://schemas.openxmlformats.org/spreadsheetml/2006/main">
  <c r="V51" i="8" l="1"/>
  <c r="P51" i="8"/>
  <c r="J66" i="7"/>
  <c r="F57" i="7"/>
  <c r="B51" i="7"/>
  <c r="D24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E24" i="7"/>
  <c r="C24" i="7"/>
  <c r="F24" i="7"/>
  <c r="C19" i="5"/>
  <c r="C19" i="4"/>
  <c r="C17" i="4"/>
</calcChain>
</file>

<file path=xl/sharedStrings.xml><?xml version="1.0" encoding="utf-8"?>
<sst xmlns="http://schemas.openxmlformats.org/spreadsheetml/2006/main" count="420" uniqueCount="286">
  <si>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3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</si>
  <si>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</si>
  <si>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</si>
  <si>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</si>
  <si>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3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</si>
  <si>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3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</si>
  <si>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3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</si>
  <si>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</si>
  <si>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3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</si>
  <si>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3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</si>
  <si>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3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</si>
  <si>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3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</si>
  <si>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3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</si>
  <si>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3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</si>
  <si>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3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</si>
  <si>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</si>
  <si>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</si>
  <si>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</si>
  <si>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</si>
  <si>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</si>
  <si>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</si>
  <si>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</si>
  <si>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t>㊞</t>
    <phoneticPr fontId="3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</si>
  <si>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3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</si>
  <si>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3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</si>
  <si>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3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</si>
  <si>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</si>
  <si>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</si>
  <si>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</si>
  <si>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</si>
  <si>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都道府県</t>
    <rPh sb="0" eb="4">
      <t>トドウフケン</t>
    </rPh>
    <phoneticPr fontId="3"/>
  </si>
  <si>
    <t>千葉県</t>
    <rPh sb="0" eb="3">
      <t>チバケン</t>
    </rPh>
    <phoneticPr fontId="3"/>
  </si>
  <si>
    <t>バレーボール協会会長</t>
    <rPh sb="6" eb="8">
      <t>キョウカイ</t>
    </rPh>
    <rPh sb="8" eb="10">
      <t>カイチョウ</t>
    </rPh>
    <phoneticPr fontId="3"/>
  </si>
  <si>
    <t>殿</t>
    <rPh sb="0" eb="1">
      <t>トノ</t>
    </rPh>
    <phoneticPr fontId="3"/>
  </si>
  <si>
    <t>第</t>
    <rPh sb="0" eb="1">
      <t>ダイ</t>
    </rPh>
    <phoneticPr fontId="3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</si>
  <si>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3"/>
  </si>
  <si>
    <t>チーム名
＆
チームＩＤ</t>
    <rPh sb="3" eb="4">
      <t>ナ</t>
    </rPh>
    <phoneticPr fontId="3"/>
  </si>
  <si>
    <t>チーム
所在地</t>
    <rPh sb="4" eb="7">
      <t>ショザイチ</t>
    </rPh>
    <phoneticPr fontId="3"/>
  </si>
  <si>
    <t>最寄駅</t>
    <rPh sb="0" eb="2">
      <t>モヨ</t>
    </rPh>
    <rPh sb="2" eb="3">
      <t>エキ</t>
    </rPh>
    <phoneticPr fontId="3"/>
  </si>
  <si>
    <t>線</t>
    <rPh sb="0" eb="1">
      <t>セン</t>
    </rPh>
    <phoneticPr fontId="3"/>
  </si>
  <si>
    <t>駅</t>
    <rPh sb="0" eb="1">
      <t>エキ</t>
    </rPh>
    <phoneticPr fontId="3"/>
  </si>
  <si>
    <t>監　　　督</t>
    <rPh sb="0" eb="1">
      <t>ラン</t>
    </rPh>
    <rPh sb="4" eb="5">
      <t>ヨシ</t>
    </rPh>
    <phoneticPr fontId="3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</si>
  <si>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3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</si>
  <si>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3"/>
  </si>
  <si>
    <t>男
女</t>
    <rPh sb="0" eb="1">
      <t>オトコ</t>
    </rPh>
    <rPh sb="2" eb="3">
      <t>オンナ</t>
    </rPh>
    <phoneticPr fontId="3"/>
  </si>
  <si>
    <t>自宅
住所</t>
    <rPh sb="0" eb="2">
      <t>ジタク</t>
    </rPh>
    <rPh sb="3" eb="5">
      <t>ジュウショ</t>
    </rPh>
    <phoneticPr fontId="3"/>
  </si>
  <si>
    <t>電話
番号</t>
    <rPh sb="0" eb="2">
      <t>デンワ</t>
    </rPh>
    <rPh sb="3" eb="5">
      <t>バンゴウ</t>
    </rPh>
    <phoneticPr fontId="3"/>
  </si>
  <si>
    <t>監　　督</t>
    <rPh sb="0" eb="1">
      <t>ラン</t>
    </rPh>
    <rPh sb="3" eb="4">
      <t>ヨシ</t>
    </rPh>
    <phoneticPr fontId="3"/>
  </si>
  <si>
    <t>連絡責任者</t>
    <rPh sb="0" eb="2">
      <t>レンラク</t>
    </rPh>
    <rPh sb="2" eb="5">
      <t>セキニンシャ</t>
    </rPh>
    <phoneticPr fontId="3"/>
  </si>
  <si>
    <t>選手名簿</t>
    <rPh sb="0" eb="2">
      <t>センシュ</t>
    </rPh>
    <rPh sb="2" eb="4">
      <t>メイボ</t>
    </rPh>
    <phoneticPr fontId="3"/>
  </si>
  <si>
    <t>（キャプテンの背番号を○で囲ってください。）</t>
    <rPh sb="7" eb="10">
      <t>セバンゴウ</t>
    </rPh>
    <rPh sb="13" eb="14">
      <t>カコ</t>
    </rPh>
    <phoneticPr fontId="3"/>
  </si>
  <si>
    <t>背番号</t>
    <rPh sb="0" eb="3">
      <t>セバンゴウ</t>
    </rPh>
    <phoneticPr fontId="3"/>
  </si>
  <si>
    <t>氏　　　名（ふりがな必須）</t>
    <rPh sb="0" eb="1">
      <t>シ</t>
    </rPh>
    <rPh sb="4" eb="5">
      <t>メイ</t>
    </rPh>
    <rPh sb="10" eb="12">
      <t>ヒッス</t>
    </rPh>
    <phoneticPr fontId="3"/>
  </si>
  <si>
    <t>学年</t>
    <rPh sb="0" eb="2">
      <t>ガクネン</t>
    </rPh>
    <phoneticPr fontId="3"/>
  </si>
  <si>
    <t>学　校　名</t>
    <rPh sb="0" eb="1">
      <t>ガク</t>
    </rPh>
    <rPh sb="2" eb="3">
      <t>コウ</t>
    </rPh>
    <rPh sb="4" eb="5">
      <t>メイ</t>
    </rPh>
    <phoneticPr fontId="3"/>
  </si>
  <si>
    <t>Ｉ　Ｄ　番　号</t>
    <rPh sb="4" eb="5">
      <t>バン</t>
    </rPh>
    <rPh sb="6" eb="7">
      <t>ゴウ</t>
    </rPh>
    <phoneticPr fontId="3"/>
  </si>
  <si>
    <t>身　長</t>
    <rPh sb="0" eb="1">
      <t>ミ</t>
    </rPh>
    <rPh sb="2" eb="3">
      <t>チョウ</t>
    </rPh>
    <phoneticPr fontId="3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</si>
  <si>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3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</si>
  <si>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3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</si>
  <si>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3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</si>
  <si>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3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</si>
  <si>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3"/>
  </si>
  <si>
    <t>印</t>
    <rPh sb="0" eb="1">
      <t>イン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</si>
  <si>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</si>
  <si>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都道府県大会参加申込書</t>
    <phoneticPr fontId="3"/>
  </si>
  <si>
    <t>フリガナ</t>
    <phoneticPr fontId="3"/>
  </si>
  <si>
    <t>チームＩＤ</t>
    <phoneticPr fontId="3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</si>
  <si>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3"/>
  </si>
  <si>
    <t>コ　ー　チ</t>
    <phoneticPr fontId="3"/>
  </si>
  <si>
    <t>マネージャー</t>
    <phoneticPr fontId="3"/>
  </si>
  <si>
    <t>フリガナ</t>
    <phoneticPr fontId="3"/>
  </si>
  <si>
    <t>〒</t>
    <phoneticPr fontId="3"/>
  </si>
  <si>
    <t>―</t>
    <phoneticPr fontId="3"/>
  </si>
  <si>
    <t>（</t>
    <phoneticPr fontId="3"/>
  </si>
  <si>
    <t>）</t>
    <phoneticPr fontId="3"/>
  </si>
  <si>
    <t>―</t>
    <phoneticPr fontId="3"/>
  </si>
  <si>
    <t>フリガナ</t>
    <phoneticPr fontId="3"/>
  </si>
  <si>
    <t>コ　ー　チ</t>
    <phoneticPr fontId="3"/>
  </si>
  <si>
    <t>マネージャー</t>
    <phoneticPr fontId="3"/>
  </si>
  <si>
    <t>Tourney標準シート</t>
    <rPh sb="7" eb="9">
      <t>ヒョウジュン</t>
    </rPh>
    <phoneticPr fontId="3"/>
  </si>
  <si>
    <t>ver</t>
    <phoneticPr fontId="3"/>
  </si>
  <si>
    <t>作成</t>
    <rPh sb="0" eb="2">
      <t>サクセイ</t>
    </rPh>
    <phoneticPr fontId="3"/>
  </si>
  <si>
    <t>作成日</t>
    <rPh sb="0" eb="3">
      <t>サクセイビ</t>
    </rPh>
    <phoneticPr fontId="3"/>
  </si>
  <si>
    <t>修正</t>
    <rPh sb="0" eb="2">
      <t>シュウセイ</t>
    </rPh>
    <phoneticPr fontId="3"/>
  </si>
  <si>
    <t>修正日</t>
    <rPh sb="0" eb="3">
      <t>シュウセイビ</t>
    </rPh>
    <phoneticPr fontId="3"/>
  </si>
  <si>
    <t>河部誠一</t>
    <rPh sb="0" eb="2">
      <t>カワベ</t>
    </rPh>
    <rPh sb="2" eb="4">
      <t>セイイチ</t>
    </rPh>
    <phoneticPr fontId="3"/>
  </si>
  <si>
    <t>大会名</t>
    <rPh sb="0" eb="3">
      <t>タイカイメイ</t>
    </rPh>
    <phoneticPr fontId="3"/>
  </si>
  <si>
    <t>男女</t>
    <rPh sb="0" eb="2">
      <t>ダンジョ</t>
    </rPh>
    <phoneticPr fontId="3"/>
  </si>
  <si>
    <t>購入部数</t>
    <rPh sb="0" eb="2">
      <t>コウニュウ</t>
    </rPh>
    <rPh sb="2" eb="4">
      <t>ブスウ</t>
    </rPh>
    <phoneticPr fontId="3"/>
  </si>
  <si>
    <t>チーム名</t>
    <rPh sb="3" eb="4">
      <t>メイ</t>
    </rPh>
    <phoneticPr fontId="3"/>
  </si>
  <si>
    <t>チーム名よみ</t>
    <rPh sb="3" eb="4">
      <t>メイ</t>
    </rPh>
    <phoneticPr fontId="3"/>
  </si>
  <si>
    <t>ブロック・支部</t>
    <rPh sb="5" eb="7">
      <t>シブ</t>
    </rPh>
    <phoneticPr fontId="3"/>
  </si>
  <si>
    <t>郵便番号1</t>
    <rPh sb="0" eb="2">
      <t>ユウビン</t>
    </rPh>
    <rPh sb="2" eb="4">
      <t>バンゴウ</t>
    </rPh>
    <phoneticPr fontId="3"/>
  </si>
  <si>
    <t>郵便番号2</t>
    <rPh sb="0" eb="2">
      <t>ユウビン</t>
    </rPh>
    <rPh sb="2" eb="4">
      <t>バンゴウ</t>
    </rPh>
    <phoneticPr fontId="3"/>
  </si>
  <si>
    <t>住所1</t>
    <rPh sb="0" eb="2">
      <t>ジュウショ</t>
    </rPh>
    <phoneticPr fontId="3"/>
  </si>
  <si>
    <t>住所2</t>
    <rPh sb="0" eb="2">
      <t>ジュウショ</t>
    </rPh>
    <phoneticPr fontId="3"/>
  </si>
  <si>
    <t>電話番号1</t>
    <rPh sb="0" eb="2">
      <t>デンワ</t>
    </rPh>
    <rPh sb="2" eb="4">
      <t>バンゴウ</t>
    </rPh>
    <phoneticPr fontId="3"/>
  </si>
  <si>
    <t>電話番号2</t>
    <rPh sb="0" eb="2">
      <t>デンワ</t>
    </rPh>
    <rPh sb="2" eb="4">
      <t>バンゴウ</t>
    </rPh>
    <phoneticPr fontId="3"/>
  </si>
  <si>
    <t>電話番号3</t>
    <rPh sb="0" eb="2">
      <t>デンワ</t>
    </rPh>
    <rPh sb="2" eb="4">
      <t>バンゴウ</t>
    </rPh>
    <phoneticPr fontId="3"/>
  </si>
  <si>
    <t>ファックス3</t>
  </si>
  <si>
    <t>学校長名</t>
    <rPh sb="0" eb="3">
      <t>ガッコウチョウ</t>
    </rPh>
    <rPh sb="3" eb="4">
      <t>メイ</t>
    </rPh>
    <phoneticPr fontId="3"/>
  </si>
  <si>
    <t>最寄り駅路線</t>
    <rPh sb="0" eb="2">
      <t>モヨ</t>
    </rPh>
    <rPh sb="3" eb="4">
      <t>エキ</t>
    </rPh>
    <rPh sb="4" eb="6">
      <t>ロセン</t>
    </rPh>
    <phoneticPr fontId="3"/>
  </si>
  <si>
    <t>最寄り駅</t>
    <rPh sb="0" eb="2">
      <t>モヨ</t>
    </rPh>
    <rPh sb="3" eb="4">
      <t>エキ</t>
    </rPh>
    <phoneticPr fontId="3"/>
  </si>
  <si>
    <t>役職</t>
    <rPh sb="0" eb="2">
      <t>ヤクショク</t>
    </rPh>
    <phoneticPr fontId="3"/>
  </si>
  <si>
    <t>スタッフ姓</t>
    <rPh sb="4" eb="5">
      <t>セイ</t>
    </rPh>
    <phoneticPr fontId="3"/>
  </si>
  <si>
    <t>スタッフ名</t>
    <rPh sb="4" eb="5">
      <t>メイ</t>
    </rPh>
    <phoneticPr fontId="3"/>
  </si>
  <si>
    <t>スタッフ姓よみ</t>
    <rPh sb="4" eb="5">
      <t>セイ</t>
    </rPh>
    <phoneticPr fontId="3"/>
  </si>
  <si>
    <t>スタッフ名よみ</t>
    <rPh sb="4" eb="5">
      <t>ナ</t>
    </rPh>
    <phoneticPr fontId="3"/>
  </si>
  <si>
    <t>JVA番号</t>
    <rPh sb="3" eb="5">
      <t>バンゴウ</t>
    </rPh>
    <phoneticPr fontId="3"/>
  </si>
  <si>
    <t>資格番号1</t>
    <rPh sb="0" eb="2">
      <t>シカク</t>
    </rPh>
    <rPh sb="2" eb="4">
      <t>バンゴウ</t>
    </rPh>
    <phoneticPr fontId="3"/>
  </si>
  <si>
    <t>資格番号2</t>
    <rPh sb="0" eb="2">
      <t>シカク</t>
    </rPh>
    <rPh sb="2" eb="4">
      <t>バンゴウ</t>
    </rPh>
    <phoneticPr fontId="3"/>
  </si>
  <si>
    <t>資格番号3</t>
    <rPh sb="0" eb="2">
      <t>シカク</t>
    </rPh>
    <rPh sb="2" eb="4">
      <t>バンゴウ</t>
    </rPh>
    <phoneticPr fontId="3"/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</si>
  <si>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</si>
  <si>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</si>
  <si>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携帯1</t>
    <rPh sb="0" eb="2">
      <t>ケイタイ</t>
    </rPh>
    <phoneticPr fontId="3"/>
  </si>
  <si>
    <t>携帯2</t>
    <rPh sb="0" eb="2">
      <t>ケイタイ</t>
    </rPh>
    <phoneticPr fontId="3"/>
  </si>
  <si>
    <t>携帯3</t>
    <rPh sb="0" eb="2">
      <t>ケイタイ</t>
    </rPh>
    <phoneticPr fontId="3"/>
  </si>
  <si>
    <t>外部・教職員</t>
    <rPh sb="0" eb="2">
      <t>ガイブ</t>
    </rPh>
    <rPh sb="3" eb="6">
      <t>キョウショクイン</t>
    </rPh>
    <phoneticPr fontId="3"/>
  </si>
  <si>
    <t>住所</t>
    <rPh sb="0" eb="2">
      <t>ジュウショ</t>
    </rPh>
    <phoneticPr fontId="3"/>
  </si>
  <si>
    <t>電話1</t>
    <rPh sb="0" eb="2">
      <t>デンワ</t>
    </rPh>
    <phoneticPr fontId="3"/>
  </si>
  <si>
    <t>電話2</t>
    <rPh sb="0" eb="2">
      <t>デンワ</t>
    </rPh>
    <phoneticPr fontId="3"/>
  </si>
  <si>
    <t>電話3</t>
    <rPh sb="0" eb="2">
      <t>デンワ</t>
    </rPh>
    <phoneticPr fontId="3"/>
  </si>
  <si>
    <t>監督</t>
    <rPh sb="0" eb="2">
      <t>カントク</t>
    </rPh>
    <phoneticPr fontId="3"/>
  </si>
  <si>
    <t>部長</t>
    <rPh sb="0" eb="2">
      <t>ブチョウ</t>
    </rPh>
    <phoneticPr fontId="3"/>
  </si>
  <si>
    <t>連絡・申込責任者</t>
    <rPh sb="0" eb="2">
      <t>レンラク</t>
    </rPh>
    <rPh sb="3" eb="5">
      <t>モウシコミ</t>
    </rPh>
    <rPh sb="5" eb="8">
      <t>セキニンシャ</t>
    </rPh>
    <phoneticPr fontId="3"/>
  </si>
  <si>
    <t>帯同員</t>
    <rPh sb="0" eb="2">
      <t>タイドウ</t>
    </rPh>
    <rPh sb="2" eb="3">
      <t>イン</t>
    </rPh>
    <phoneticPr fontId="3"/>
  </si>
  <si>
    <t>キャプテン</t>
    <phoneticPr fontId="3"/>
  </si>
  <si>
    <t>選手No.</t>
    <rPh sb="0" eb="2">
      <t>センシュ</t>
    </rPh>
    <phoneticPr fontId="3"/>
  </si>
  <si>
    <t>選手姓</t>
    <rPh sb="2" eb="3">
      <t>セイ</t>
    </rPh>
    <phoneticPr fontId="3"/>
  </si>
  <si>
    <t>選手名</t>
    <rPh sb="2" eb="3">
      <t>メイ</t>
    </rPh>
    <phoneticPr fontId="3"/>
  </si>
  <si>
    <t>選手姓よみ</t>
    <rPh sb="2" eb="3">
      <t>セイ</t>
    </rPh>
    <phoneticPr fontId="3"/>
  </si>
  <si>
    <t>選手名よみ</t>
    <rPh sb="2" eb="3">
      <t>ナ</t>
    </rPh>
    <phoneticPr fontId="3"/>
  </si>
  <si>
    <t>学校名</t>
    <rPh sb="0" eb="2">
      <t>ガッコウ</t>
    </rPh>
    <rPh sb="2" eb="3">
      <t>メイ</t>
    </rPh>
    <phoneticPr fontId="3"/>
  </si>
  <si>
    <t>身長</t>
    <rPh sb="0" eb="2">
      <t>シンチョウ</t>
    </rPh>
    <phoneticPr fontId="3"/>
  </si>
  <si>
    <t>出身校</t>
    <rPh sb="0" eb="2">
      <t>シュッシン</t>
    </rPh>
    <rPh sb="2" eb="3">
      <t>コウ</t>
    </rPh>
    <phoneticPr fontId="3"/>
  </si>
  <si>
    <t>掲載可否</t>
    <rPh sb="0" eb="2">
      <t>ケイサイ</t>
    </rPh>
    <rPh sb="2" eb="4">
      <t>カヒ</t>
    </rPh>
    <phoneticPr fontId="3"/>
  </si>
  <si>
    <t>ver</t>
    <phoneticPr fontId="3"/>
  </si>
  <si>
    <t>コメント</t>
    <phoneticPr fontId="3"/>
  </si>
  <si>
    <t>チームID</t>
    <phoneticPr fontId="3"/>
  </si>
  <si>
    <t>ファックス1</t>
    <phoneticPr fontId="3"/>
  </si>
  <si>
    <t>ファックス2</t>
    <phoneticPr fontId="3"/>
  </si>
  <si>
    <t>スタッフNo.</t>
    <phoneticPr fontId="3"/>
  </si>
  <si>
    <t>メール</t>
    <phoneticPr fontId="3"/>
  </si>
  <si>
    <t>コーチ1</t>
    <phoneticPr fontId="3"/>
  </si>
  <si>
    <t>コーチ2</t>
    <phoneticPr fontId="3"/>
  </si>
  <si>
    <t>トレーナー</t>
    <phoneticPr fontId="3"/>
  </si>
  <si>
    <t>マネージャー</t>
    <phoneticPr fontId="3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</si>
  <si>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3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</si>
  <si>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</si>
  <si>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</si>
  <si>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</si>
  <si>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3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</si>
  <si>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3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</si>
  <si>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3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</si>
  <si>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3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</si>
  <si>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</si>
  <si>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</si>
  <si>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</si>
  <si>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</si>
  <si>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</si>
  <si>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</si>
  <si>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3"/>
  </si>
  <si>
    <t>自宅住所</t>
    <rPh sb="0" eb="2">
      <t>ジタク</t>
    </rPh>
    <rPh sb="2" eb="4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</si>
  <si>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</si>
  <si>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チーム所在地(市郡区)</t>
    <phoneticPr fontId="3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</si>
  <si>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3"/>
  </si>
  <si>
    <t>身長(cm)</t>
    <rPh sb="0" eb="2">
      <t>シンチョウ</t>
    </rPh>
    <phoneticPr fontId="3"/>
  </si>
  <si>
    <t>購入部数</t>
    <rPh sb="0" eb="2">
      <t>コウニュウ</t>
    </rPh>
    <rPh sb="2" eb="4">
      <t>ブスウ</t>
    </rPh>
    <phoneticPr fontId="3"/>
  </si>
  <si>
    <t>支部名</t>
    <rPh sb="0" eb="2">
      <t>シブ</t>
    </rPh>
    <rPh sb="2" eb="3">
      <t>メイ</t>
    </rPh>
    <phoneticPr fontId="3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</si>
  <si>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3"/>
  </si>
  <si>
    <t>苗字</t>
    <rPh sb="0" eb="2">
      <t>ミョウジ</t>
    </rPh>
    <phoneticPr fontId="3"/>
  </si>
  <si>
    <t>名前</t>
    <rPh sb="0" eb="2">
      <t>ナマエ</t>
    </rPh>
    <phoneticPr fontId="3"/>
  </si>
  <si>
    <t>ミョウジ</t>
    <phoneticPr fontId="3"/>
  </si>
  <si>
    <t>ナマエ</t>
    <phoneticPr fontId="3"/>
  </si>
  <si>
    <t>ミョウジ
苗字</t>
    <rPh sb="5" eb="7">
      <t>ミョウジ</t>
    </rPh>
    <phoneticPr fontId="3"/>
  </si>
  <si>
    <t>ナマエ
名前</t>
    <rPh sb="4" eb="6">
      <t>ナマエ</t>
    </rPh>
    <phoneticPr fontId="3"/>
  </si>
  <si>
    <t>学校ID</t>
    <rPh sb="0" eb="2">
      <t>ガッコウ</t>
    </rPh>
    <phoneticPr fontId="3"/>
  </si>
  <si>
    <t>北西支部</t>
    <rPh sb="0" eb="2">
      <t>ホクセイ</t>
    </rPh>
    <rPh sb="2" eb="4">
      <t>シブ</t>
    </rPh>
    <phoneticPr fontId="3"/>
  </si>
  <si>
    <t>北支部</t>
    <rPh sb="0" eb="1">
      <t>キタ</t>
    </rPh>
    <rPh sb="1" eb="3">
      <t>シブ</t>
    </rPh>
    <phoneticPr fontId="3"/>
  </si>
  <si>
    <t>南支部</t>
    <rPh sb="0" eb="1">
      <t>ミナミ</t>
    </rPh>
    <rPh sb="1" eb="3">
      <t>シブ</t>
    </rPh>
    <phoneticPr fontId="3"/>
  </si>
  <si>
    <t>北東支部</t>
    <rPh sb="0" eb="2">
      <t>ホクトウ</t>
    </rPh>
    <rPh sb="2" eb="4">
      <t>シブ</t>
    </rPh>
    <phoneticPr fontId="3"/>
  </si>
  <si>
    <t>南房総支部</t>
    <rPh sb="0" eb="1">
      <t>ミナミ</t>
    </rPh>
    <rPh sb="1" eb="3">
      <t>ボウソウ</t>
    </rPh>
    <rPh sb="3" eb="5">
      <t>シブ</t>
    </rPh>
    <phoneticPr fontId="3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</si>
  <si>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3"/>
  </si>
  <si>
    <t>MRSチームID(混合用)</t>
    <rPh sb="9" eb="11">
      <t>コンゴウ</t>
    </rPh>
    <rPh sb="11" eb="12">
      <t>ヨウ</t>
    </rPh>
    <phoneticPr fontId="3"/>
  </si>
  <si>
    <t>チームID(大会プログラム用)</t>
    <rPh sb="6" eb="8">
      <t>タイカイ</t>
    </rPh>
    <rPh sb="13" eb="14">
      <t>ヨウ</t>
    </rPh>
    <phoneticPr fontId="3"/>
  </si>
  <si>
    <t>支部なし</t>
    <rPh sb="0" eb="2">
      <t>シブ</t>
    </rPh>
    <phoneticPr fontId="3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</si>
  <si>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3"/>
  </si>
  <si>
    <t>コメント文字数</t>
    <rPh sb="4" eb="7">
      <t>モジスウ</t>
    </rPh>
    <phoneticPr fontId="3"/>
  </si>
  <si>
    <r>
      <rPr>
        <sz val="11"/>
        <color indexed="8"/>
        <rFont val="ＭＳ Ｐゴシック"/>
        <family val="3"/>
        <charset val="128"/>
      </rPr>
      <t>フリガナ</t>
    </r>
    <phoneticPr fontId="3"/>
  </si>
  <si>
    <t>チーム名</t>
    <rPh sb="3" eb="4">
      <t>メイ</t>
    </rPh>
    <phoneticPr fontId="3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</si>
  <si>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3"/>
  </si>
  <si>
    <t>年齢</t>
    <rPh sb="0" eb="2">
      <t>ネンレイ</t>
    </rPh>
    <phoneticPr fontId="3"/>
  </si>
  <si>
    <t>（</t>
    <phoneticPr fontId="3"/>
  </si>
  <si>
    <t>）</t>
    <phoneticPr fontId="3"/>
  </si>
  <si>
    <t>―</t>
    <phoneticPr fontId="3"/>
  </si>
  <si>
    <t>JVA番号1</t>
    <rPh sb="3" eb="5">
      <t>バンゴウ</t>
    </rPh>
    <phoneticPr fontId="3"/>
  </si>
  <si>
    <t>キャプテン</t>
    <phoneticPr fontId="3"/>
  </si>
  <si>
    <t>選手No</t>
    <rPh sb="0" eb="2">
      <t>センシュ</t>
    </rPh>
    <phoneticPr fontId="3"/>
  </si>
  <si>
    <t>キャプテン選手No</t>
    <rPh sb="5" eb="7">
      <t>センシュ</t>
    </rPh>
    <phoneticPr fontId="3"/>
  </si>
  <si>
    <t>松戸ミライズバレーボールクラブ</t>
    <rPh sb="0" eb="2">
      <t>マツド</t>
    </rPh>
    <phoneticPr fontId="3"/>
  </si>
  <si>
    <t>松戸市</t>
    <rPh sb="0" eb="2">
      <t>マツド</t>
    </rPh>
    <rPh sb="2" eb="3">
      <t>シ</t>
    </rPh>
    <phoneticPr fontId="3"/>
  </si>
  <si>
    <t>新京成</t>
    <rPh sb="0" eb="1">
      <t>シン</t>
    </rPh>
    <rPh sb="1" eb="3">
      <t>ケイセイ</t>
    </rPh>
    <phoneticPr fontId="3"/>
  </si>
  <si>
    <t>上本郷</t>
    <rPh sb="0" eb="3">
      <t>カミホンゴウ</t>
    </rPh>
    <phoneticPr fontId="3"/>
  </si>
  <si>
    <t>木戸</t>
  </si>
  <si>
    <t>木戸</t>
    <rPh sb="0" eb="2">
      <t>キド</t>
    </rPh>
    <phoneticPr fontId="3"/>
  </si>
  <si>
    <t>一夫</t>
  </si>
  <si>
    <t>一夫</t>
    <rPh sb="0" eb="2">
      <t>カズオ</t>
    </rPh>
    <phoneticPr fontId="3"/>
  </si>
  <si>
    <t>キド</t>
  </si>
  <si>
    <t>キド</t>
    <phoneticPr fontId="3"/>
  </si>
  <si>
    <t>ｶｽﾞｵ</t>
  </si>
  <si>
    <t>ｶｽﾞｵ</t>
    <phoneticPr fontId="3"/>
  </si>
  <si>
    <t>270</t>
    <phoneticPr fontId="3"/>
  </si>
  <si>
    <t>2261</t>
    <phoneticPr fontId="3"/>
  </si>
  <si>
    <t>047</t>
    <phoneticPr fontId="3"/>
  </si>
  <si>
    <t>387</t>
    <phoneticPr fontId="3"/>
  </si>
  <si>
    <t>9495</t>
    <phoneticPr fontId="3"/>
  </si>
  <si>
    <t>宮本</t>
    <rPh sb="0" eb="2">
      <t>ミヤモト</t>
    </rPh>
    <phoneticPr fontId="3"/>
  </si>
  <si>
    <t>ミヤモト</t>
    <phoneticPr fontId="3"/>
  </si>
  <si>
    <t>久雄</t>
    <rPh sb="0" eb="2">
      <t>ヒサオ</t>
    </rPh>
    <phoneticPr fontId="3"/>
  </si>
  <si>
    <t>ヒサオ</t>
    <phoneticPr fontId="3"/>
  </si>
  <si>
    <t>入江</t>
    <rPh sb="0" eb="2">
      <t>イリエ</t>
    </rPh>
    <phoneticPr fontId="3"/>
  </si>
  <si>
    <t>勝光</t>
    <rPh sb="0" eb="1">
      <t>カツ</t>
    </rPh>
    <rPh sb="1" eb="2">
      <t>ヒカリ</t>
    </rPh>
    <phoneticPr fontId="3"/>
  </si>
  <si>
    <t>イリエ</t>
    <phoneticPr fontId="3"/>
  </si>
  <si>
    <t>マサミツ</t>
    <phoneticPr fontId="3"/>
  </si>
  <si>
    <t>0064</t>
    <phoneticPr fontId="3"/>
  </si>
  <si>
    <t>千葉県松戸市上本郷15-1</t>
    <rPh sb="0" eb="3">
      <t>チバケン</t>
    </rPh>
    <rPh sb="3" eb="6">
      <t>マツドシ</t>
    </rPh>
    <rPh sb="6" eb="9">
      <t>カミホンゴウ</t>
    </rPh>
    <phoneticPr fontId="3"/>
  </si>
  <si>
    <t>千葉県松戸市常盤平3-29-24</t>
    <rPh sb="0" eb="3">
      <t>チバケン</t>
    </rPh>
    <rPh sb="3" eb="6">
      <t>マツドシ</t>
    </rPh>
    <rPh sb="6" eb="9">
      <t>トキワダイラ</t>
    </rPh>
    <phoneticPr fontId="3"/>
  </si>
  <si>
    <t>365</t>
    <phoneticPr fontId="3"/>
  </si>
  <si>
    <t>0328</t>
    <phoneticPr fontId="3"/>
  </si>
  <si>
    <t>090</t>
  </si>
  <si>
    <t>オオコシ</t>
  </si>
  <si>
    <t>コウキ</t>
  </si>
  <si>
    <t>大越</t>
    <rPh sb="0" eb="2">
      <t>オオコシ</t>
    </rPh>
    <phoneticPr fontId="3"/>
  </si>
  <si>
    <t>洸希</t>
    <rPh sb="0" eb="1">
      <t>コウ</t>
    </rPh>
    <phoneticPr fontId="3"/>
  </si>
  <si>
    <t>アキモト</t>
  </si>
  <si>
    <t>ダイスケ</t>
  </si>
  <si>
    <t>秋元</t>
    <rPh sb="0" eb="2">
      <t>アキモト</t>
    </rPh>
    <phoneticPr fontId="3"/>
  </si>
  <si>
    <t>大佑</t>
    <rPh sb="0" eb="2">
      <t>ダイスケ</t>
    </rPh>
    <phoneticPr fontId="3"/>
  </si>
  <si>
    <t>フカザワ</t>
  </si>
  <si>
    <t>ナオト</t>
  </si>
  <si>
    <t>深澤</t>
    <rPh sb="0" eb="2">
      <t>フカザワ</t>
    </rPh>
    <phoneticPr fontId="3"/>
  </si>
  <si>
    <t>直仁</t>
    <rPh sb="0" eb="2">
      <t>ナオヒト</t>
    </rPh>
    <phoneticPr fontId="3"/>
  </si>
  <si>
    <t>コジマ</t>
  </si>
  <si>
    <t>ケイジ</t>
  </si>
  <si>
    <t>小島</t>
    <rPh sb="0" eb="2">
      <t>コジマ</t>
    </rPh>
    <phoneticPr fontId="3"/>
  </si>
  <si>
    <t>敬司</t>
    <rPh sb="0" eb="2">
      <t>ケイジ</t>
    </rPh>
    <phoneticPr fontId="3"/>
  </si>
  <si>
    <t>フカガワ</t>
  </si>
  <si>
    <t>ソウタ</t>
  </si>
  <si>
    <t>深川</t>
    <rPh sb="0" eb="2">
      <t>フカガワ</t>
    </rPh>
    <phoneticPr fontId="3"/>
  </si>
  <si>
    <t>蒼太</t>
  </si>
  <si>
    <t>ウノ</t>
  </si>
  <si>
    <t>タカユキ</t>
  </si>
  <si>
    <t>宇野</t>
    <rPh sb="0" eb="2">
      <t>ウノ</t>
    </rPh>
    <phoneticPr fontId="3"/>
  </si>
  <si>
    <t>孝侑</t>
    <rPh sb="0" eb="2">
      <t>タカアリ</t>
    </rPh>
    <phoneticPr fontId="3"/>
  </si>
  <si>
    <t>サイ</t>
  </si>
  <si>
    <t>ヒナタ</t>
  </si>
  <si>
    <t>齊</t>
    <rPh sb="0" eb="1">
      <t>ヒトシ</t>
    </rPh>
    <phoneticPr fontId="3"/>
  </si>
  <si>
    <t>弥真太</t>
    <rPh sb="0" eb="1">
      <t>ヒサシ</t>
    </rPh>
    <rPh sb="1" eb="3">
      <t>シンタ</t>
    </rPh>
    <phoneticPr fontId="3"/>
  </si>
  <si>
    <t>コズエ</t>
  </si>
  <si>
    <t>イッキ</t>
  </si>
  <si>
    <t>小梢</t>
    <rPh sb="0" eb="1">
      <t>コ</t>
    </rPh>
    <rPh sb="1" eb="2">
      <t>コズエ</t>
    </rPh>
    <phoneticPr fontId="3"/>
  </si>
  <si>
    <t>一輝</t>
    <rPh sb="0" eb="2">
      <t>イッキ</t>
    </rPh>
    <phoneticPr fontId="3"/>
  </si>
  <si>
    <t>コイケ</t>
  </si>
  <si>
    <t>ナゴム</t>
  </si>
  <si>
    <t>小池</t>
    <rPh sb="0" eb="2">
      <t>コイケ</t>
    </rPh>
    <phoneticPr fontId="3"/>
  </si>
  <si>
    <t>和</t>
    <rPh sb="0" eb="1">
      <t>ワ</t>
    </rPh>
    <phoneticPr fontId="3"/>
  </si>
  <si>
    <t>ナマタメ</t>
  </si>
  <si>
    <t>ソウマ</t>
  </si>
  <si>
    <t>生田目</t>
    <rPh sb="0" eb="3">
      <t>ナマタメ</t>
    </rPh>
    <phoneticPr fontId="3"/>
  </si>
  <si>
    <t>蒼真</t>
  </si>
  <si>
    <t>和名ヶ谷小学校</t>
    <rPh sb="0" eb="4">
      <t>ワナガヤ</t>
    </rPh>
    <rPh sb="4" eb="7">
      <t>ショウガッコウ</t>
    </rPh>
    <phoneticPr fontId="3"/>
  </si>
  <si>
    <t>南部小学校</t>
    <rPh sb="0" eb="2">
      <t>ナンブ</t>
    </rPh>
    <rPh sb="2" eb="5">
      <t>ショウガッコウ</t>
    </rPh>
    <phoneticPr fontId="3"/>
  </si>
  <si>
    <t>八ヶ崎小学校</t>
    <rPh sb="0" eb="3">
      <t>ハチガサキ</t>
    </rPh>
    <rPh sb="3" eb="6">
      <t>ショウガッコウ</t>
    </rPh>
    <phoneticPr fontId="3"/>
  </si>
  <si>
    <t>北部小学校</t>
    <rPh sb="0" eb="2">
      <t>ホクブ</t>
    </rPh>
    <rPh sb="2" eb="5">
      <t>ショウガッコウ</t>
    </rPh>
    <phoneticPr fontId="3"/>
  </si>
  <si>
    <t>中部小学校</t>
    <rPh sb="0" eb="2">
      <t>チュウブ</t>
    </rPh>
    <rPh sb="2" eb="5">
      <t>ショウガッコウ</t>
    </rPh>
    <phoneticPr fontId="3"/>
  </si>
  <si>
    <t>相模台小学校</t>
  </si>
  <si>
    <t>①</t>
    <phoneticPr fontId="3"/>
  </si>
  <si>
    <t>271</t>
    <phoneticPr fontId="3"/>
  </si>
  <si>
    <t>0092</t>
    <phoneticPr fontId="3"/>
  </si>
  <si>
    <t>千葉県松戸市松戸2285-21</t>
    <rPh sb="0" eb="3">
      <t>チバケン</t>
    </rPh>
    <rPh sb="3" eb="6">
      <t>マツドシ</t>
    </rPh>
    <rPh sb="6" eb="8">
      <t>マツド</t>
    </rPh>
    <phoneticPr fontId="3"/>
  </si>
  <si>
    <t>361</t>
    <phoneticPr fontId="3"/>
  </si>
  <si>
    <t>1150</t>
    <phoneticPr fontId="3"/>
  </si>
  <si>
    <t>松戸ミライズは、全員攻撃・全員守備をモットーに、キャプテン大越を中心とした拾って繋ぐバレーボールを目指すチームです。「簡単なボールほど丁寧に」を合言葉に、ファーストレシーブを意識しチーム一丸となって精一杯頑張ります！　</t>
    <rPh sb="29" eb="31">
      <t>オオコシ</t>
    </rPh>
    <phoneticPr fontId="3"/>
  </si>
  <si>
    <t>木戸　一夫</t>
    <rPh sb="0" eb="2">
      <t>キド</t>
    </rPh>
    <rPh sb="3" eb="5">
      <t>カズオ</t>
    </rPh>
    <phoneticPr fontId="3"/>
  </si>
  <si>
    <t>令和</t>
    <rPh sb="0" eb="2">
      <t>レイワ</t>
    </rPh>
    <phoneticPr fontId="3"/>
  </si>
  <si>
    <t>ﾏﾂﾄﾞ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</si>
</sst>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4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1" fillId="0" borderId="0">
      <alignment vertical="center"/>
    </xf>
  </cellStyleXfs>
  <cellXfs count="450">
    <xf numFmtId="0" fontId="0" fillId="0" borderId="0" xfId="0">
      <alignment vertical="center"/>
    </xf>
    <xf numFmtId="0" fontId="7" fillId="0" borderId="0" xfId="0" applyFo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Border="1">
      <alignment vertical="center"/>
    </xf>
    <xf numFmtId="0" fontId="19" fillId="0" borderId="0" xfId="0" applyFont="1" applyBorder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5" fillId="0" borderId="0" xfId="0" applyFont="1">
      <alignment vertical="center"/>
    </xf>
    <xf numFmtId="0" fontId="23" fillId="0" borderId="0" xfId="0" applyFont="1">
      <alignment vertical="center"/>
    </xf>
    <xf numFmtId="0" fontId="19" fillId="0" borderId="3" xfId="0" applyFont="1" applyBorder="1" applyAlignment="1">
      <alignment vertical="center"/>
    </xf>
    <xf numFmtId="0" fontId="19" fillId="0" borderId="4" xfId="0" applyFont="1" applyBorder="1">
      <alignment vertical="center"/>
    </xf>
    <xf numFmtId="0" fontId="16" fillId="0" borderId="1" xfId="0" applyFont="1" applyBorder="1">
      <alignment vertical="center"/>
    </xf>
    <xf numFmtId="176" fontId="19" fillId="0" borderId="1" xfId="0" applyNumberFormat="1" applyFont="1" applyBorder="1">
      <alignment vertical="center"/>
    </xf>
    <xf numFmtId="0" fontId="19" fillId="0" borderId="4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21" fillId="0" borderId="0" xfId="0" applyFont="1" applyAlignment="1"/>
    <xf numFmtId="0" fontId="19" fillId="0" borderId="0" xfId="0" applyFont="1" applyAlignment="1"/>
    <xf numFmtId="0" fontId="19" fillId="0" borderId="0" xfId="0" applyFont="1">
      <alignment vertical="center"/>
    </xf>
    <xf numFmtId="0" fontId="31" fillId="0" borderId="0" xfId="1" applyAlignment="1">
      <alignment vertical="center" shrinkToFit="1"/>
    </xf>
    <xf numFmtId="0" fontId="31" fillId="2" borderId="7" xfId="1" applyFill="1" applyBorder="1" applyAlignment="1">
      <alignment vertical="center" shrinkToFit="1"/>
    </xf>
    <xf numFmtId="0" fontId="31" fillId="2" borderId="8" xfId="1" applyFill="1" applyBorder="1" applyAlignment="1">
      <alignment vertical="center" shrinkToFit="1"/>
    </xf>
    <xf numFmtId="0" fontId="31" fillId="2" borderId="9" xfId="1" applyFill="1" applyBorder="1" applyAlignment="1">
      <alignment vertical="center" shrinkToFit="1"/>
    </xf>
    <xf numFmtId="2" fontId="31" fillId="0" borderId="0" xfId="1" applyNumberFormat="1" applyAlignment="1">
      <alignment vertical="center" shrinkToFit="1"/>
    </xf>
    <xf numFmtId="2" fontId="31" fillId="0" borderId="10" xfId="1" applyNumberFormat="1" applyBorder="1" applyAlignment="1">
      <alignment vertical="center" shrinkToFit="1"/>
    </xf>
    <xf numFmtId="0" fontId="31" fillId="0" borderId="11" xfId="1" applyBorder="1" applyAlignment="1">
      <alignment vertical="center" shrinkToFit="1"/>
    </xf>
    <xf numFmtId="14" fontId="31" fillId="0" borderId="12" xfId="1" applyNumberFormat="1" applyBorder="1" applyAlignment="1">
      <alignment vertical="center" shrinkToFit="1"/>
    </xf>
    <xf numFmtId="14" fontId="31" fillId="0" borderId="0" xfId="1" applyNumberFormat="1" applyAlignment="1">
      <alignment vertical="center" shrinkToFit="1"/>
    </xf>
    <xf numFmtId="0" fontId="31" fillId="0" borderId="13" xfId="1" applyBorder="1" applyAlignment="1">
      <alignment vertical="center" shrinkToFit="1"/>
    </xf>
    <xf numFmtId="0" fontId="31" fillId="0" borderId="14" xfId="1" applyBorder="1" applyAlignment="1">
      <alignment vertical="center" shrinkToFit="1"/>
    </xf>
    <xf numFmtId="0" fontId="31" fillId="0" borderId="15" xfId="1" applyBorder="1" applyAlignment="1">
      <alignment vertical="center" shrinkToFit="1"/>
    </xf>
    <xf numFmtId="0" fontId="31" fillId="0" borderId="10" xfId="1" applyBorder="1" applyAlignment="1">
      <alignment vertical="center" shrinkToFit="1"/>
    </xf>
    <xf numFmtId="0" fontId="31" fillId="0" borderId="12" xfId="1" applyBorder="1" applyAlignment="1">
      <alignment vertical="center" shrinkToFit="1"/>
    </xf>
    <xf numFmtId="0" fontId="31" fillId="0" borderId="0" xfId="1" applyBorder="1" applyAlignment="1">
      <alignment vertical="center" shrinkToFit="1"/>
    </xf>
    <xf numFmtId="0" fontId="31" fillId="0" borderId="16" xfId="1" applyBorder="1" applyAlignment="1">
      <alignment vertical="center" shrinkToFit="1"/>
    </xf>
    <xf numFmtId="0" fontId="31" fillId="0" borderId="17" xfId="1" applyBorder="1" applyAlignment="1">
      <alignment vertical="center" shrinkToFit="1"/>
    </xf>
    <xf numFmtId="0" fontId="31" fillId="0" borderId="18" xfId="1" applyBorder="1" applyAlignment="1">
      <alignment vertical="center" shrinkToFit="1"/>
    </xf>
    <xf numFmtId="0" fontId="31" fillId="2" borderId="19" xfId="1" applyFill="1" applyBorder="1" applyAlignment="1">
      <alignment vertical="center" shrinkToFit="1"/>
    </xf>
    <xf numFmtId="0" fontId="31" fillId="2" borderId="20" xfId="1" applyFill="1" applyBorder="1" applyAlignment="1">
      <alignment vertical="center" shrinkToFit="1"/>
    </xf>
    <xf numFmtId="0" fontId="2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19" fillId="3" borderId="4" xfId="0" applyFont="1" applyFill="1" applyBorder="1">
      <alignment vertical="center"/>
    </xf>
    <xf numFmtId="0" fontId="16" fillId="3" borderId="1" xfId="0" applyFont="1" applyFill="1" applyBorder="1">
      <alignment vertical="center"/>
    </xf>
    <xf numFmtId="176" fontId="19" fillId="3" borderId="1" xfId="0" applyNumberFormat="1" applyFont="1" applyFill="1" applyBorder="1">
      <alignment vertical="center"/>
    </xf>
    <xf numFmtId="0" fontId="31" fillId="2" borderId="8" xfId="1" applyFont="1" applyFill="1" applyBorder="1" applyAlignment="1">
      <alignment vertical="center" shrinkToFit="1"/>
    </xf>
    <xf numFmtId="176" fontId="19" fillId="0" borderId="1" xfId="0" applyNumberFormat="1" applyFont="1" applyBorder="1" applyProtection="1">
      <alignment vertical="center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vertical="center"/>
      <protection locked="0"/>
    </xf>
    <xf numFmtId="0" fontId="10" fillId="0" borderId="22" xfId="0" applyFont="1" applyBorder="1" applyAlignment="1" applyProtection="1">
      <alignment vertical="center"/>
      <protection locked="0"/>
    </xf>
    <xf numFmtId="0" fontId="7" fillId="3" borderId="9" xfId="0" applyFont="1" applyFill="1" applyBorder="1">
      <alignment vertical="center"/>
    </xf>
    <xf numFmtId="0" fontId="7" fillId="3" borderId="15" xfId="0" applyFont="1" applyFill="1" applyBorder="1">
      <alignment vertical="center"/>
    </xf>
    <xf numFmtId="0" fontId="0" fillId="4" borderId="23" xfId="0" applyFill="1" applyBorder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19" fillId="0" borderId="2" xfId="0" applyFont="1" applyBorder="1" applyAlignment="1" applyProtection="1">
      <alignment horizontal="left" vertical="center"/>
    </xf>
    <xf numFmtId="0" fontId="19" fillId="0" borderId="6" xfId="0" applyFont="1" applyBorder="1" applyAlignment="1" applyProtection="1">
      <alignment horizontal="left" vertical="center"/>
    </xf>
    <xf numFmtId="0" fontId="19" fillId="3" borderId="4" xfId="0" applyFont="1" applyFill="1" applyBorder="1" applyAlignment="1" applyProtection="1">
      <alignment horizontal="left" vertical="center"/>
    </xf>
    <xf numFmtId="0" fontId="19" fillId="3" borderId="2" xfId="0" applyFont="1" applyFill="1" applyBorder="1" applyAlignment="1" applyProtection="1">
      <alignment horizontal="left" vertical="center"/>
    </xf>
    <xf numFmtId="0" fontId="19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7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7" fillId="3" borderId="24" xfId="0" applyFont="1" applyFill="1" applyBorder="1">
      <alignment vertical="center"/>
    </xf>
    <xf numFmtId="0" fontId="0" fillId="3" borderId="25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7" fillId="3" borderId="26" xfId="0" applyFont="1" applyFill="1" applyBorder="1">
      <alignment vertical="center"/>
    </xf>
    <xf numFmtId="0" fontId="19" fillId="0" borderId="21" xfId="0" applyFont="1" applyBorder="1" applyAlignment="1">
      <alignment horizontal="left" vertical="center"/>
    </xf>
    <xf numFmtId="0" fontId="31" fillId="2" borderId="27" xfId="1" applyFont="1" applyFill="1" applyBorder="1" applyAlignment="1">
      <alignment vertical="center" shrinkToFit="1"/>
    </xf>
    <xf numFmtId="0" fontId="31" fillId="5" borderId="14" xfId="1" applyFill="1" applyBorder="1" applyAlignment="1">
      <alignment vertical="center" shrinkToFit="1"/>
    </xf>
    <xf numFmtId="0" fontId="31" fillId="5" borderId="13" xfId="1" applyFill="1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3" borderId="15" xfId="0" applyFont="1" applyFill="1" applyBorder="1" applyAlignment="1">
      <alignment horizontal="center" vertical="center"/>
    </xf>
    <xf numFmtId="49" fontId="19" fillId="3" borderId="6" xfId="0" applyNumberFormat="1" applyFont="1" applyFill="1" applyBorder="1" applyAlignment="1" applyProtection="1">
      <alignment horizontal="center" vertical="center"/>
      <protection locked="0"/>
    </xf>
    <xf numFmtId="49" fontId="19" fillId="3" borderId="30" xfId="0" applyNumberFormat="1" applyFont="1" applyFill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0" fontId="36" fillId="5" borderId="10" xfId="0" applyFont="1" applyFill="1" applyBorder="1" applyAlignment="1">
      <alignment horizontal="center" vertical="center"/>
    </xf>
    <xf numFmtId="0" fontId="36" fillId="5" borderId="11" xfId="0" applyFont="1" applyFill="1" applyBorder="1" applyAlignment="1">
      <alignment horizontal="center" vertical="center"/>
    </xf>
    <xf numFmtId="0" fontId="36" fillId="5" borderId="12" xfId="0" applyFont="1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49" fontId="19" fillId="0" borderId="29" xfId="0" applyNumberFormat="1" applyFont="1" applyBorder="1" applyAlignment="1" applyProtection="1">
      <alignment horizontal="center" vertical="center"/>
      <protection locked="0"/>
    </xf>
    <xf numFmtId="49" fontId="19" fillId="0" borderId="6" xfId="0" applyNumberFormat="1" applyFont="1" applyBorder="1" applyAlignment="1" applyProtection="1">
      <alignment horizontal="center" vertical="center"/>
      <protection locked="0"/>
    </xf>
    <xf numFmtId="49" fontId="19" fillId="0" borderId="30" xfId="0" applyNumberFormat="1" applyFont="1" applyBorder="1" applyAlignment="1" applyProtection="1">
      <alignment horizontal="center" vertical="center"/>
      <protection locked="0"/>
    </xf>
    <xf numFmtId="0" fontId="7" fillId="6" borderId="4" xfId="0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6" borderId="29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30" xfId="0" applyFont="1" applyFill="1" applyBorder="1" applyAlignment="1" applyProtection="1">
      <alignment horizontal="center" vertical="center"/>
      <protection locked="0"/>
    </xf>
    <xf numFmtId="0" fontId="7" fillId="6" borderId="5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49" fontId="19" fillId="3" borderId="1" xfId="0" applyNumberFormat="1" applyFont="1" applyFill="1" applyBorder="1" applyAlignment="1" applyProtection="1">
      <alignment horizontal="center" vertical="center"/>
      <protection locked="0"/>
    </xf>
    <xf numFmtId="0" fontId="25" fillId="3" borderId="17" xfId="0" applyFont="1" applyFill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/>
    </xf>
    <xf numFmtId="0" fontId="25" fillId="3" borderId="59" xfId="0" applyFont="1" applyFill="1" applyBorder="1" applyAlignment="1">
      <alignment horizontal="center" vertical="center"/>
    </xf>
    <xf numFmtId="49" fontId="19" fillId="3" borderId="29" xfId="0" applyNumberFormat="1" applyFont="1" applyFill="1" applyBorder="1" applyAlignment="1" applyProtection="1">
      <alignment horizontal="center" vertical="center"/>
      <protection locked="0"/>
    </xf>
    <xf numFmtId="0" fontId="7" fillId="4" borderId="7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6" borderId="31" xfId="0" applyFont="1" applyFill="1" applyBorder="1" applyAlignment="1" applyProtection="1">
      <alignment horizontal="center" vertical="center"/>
      <protection locked="0"/>
    </xf>
    <xf numFmtId="0" fontId="7" fillId="6" borderId="20" xfId="0" applyFont="1" applyFill="1" applyBorder="1" applyAlignment="1" applyProtection="1">
      <alignment horizontal="center" vertical="center"/>
      <protection locked="0"/>
    </xf>
    <xf numFmtId="0" fontId="7" fillId="6" borderId="32" xfId="0" applyFont="1" applyFill="1" applyBorder="1" applyAlignment="1" applyProtection="1">
      <alignment horizontal="center" vertical="center"/>
      <protection locked="0"/>
    </xf>
    <xf numFmtId="0" fontId="7" fillId="6" borderId="33" xfId="0" applyFont="1" applyFill="1" applyBorder="1" applyAlignment="1" applyProtection="1">
      <alignment horizontal="center" vertical="center"/>
      <protection locked="0"/>
    </xf>
    <xf numFmtId="0" fontId="7" fillId="6" borderId="34" xfId="0" applyFont="1" applyFill="1" applyBorder="1" applyAlignment="1" applyProtection="1">
      <alignment horizontal="center" vertical="center"/>
      <protection locked="0"/>
    </xf>
    <xf numFmtId="0" fontId="7" fillId="6" borderId="35" xfId="0" applyFont="1" applyFill="1" applyBorder="1" applyAlignment="1" applyProtection="1">
      <alignment horizontal="center" vertical="center"/>
      <protection locked="0"/>
    </xf>
    <xf numFmtId="0" fontId="7" fillId="6" borderId="36" xfId="0" applyFont="1" applyFill="1" applyBorder="1" applyAlignment="1" applyProtection="1">
      <alignment horizontal="center" vertical="center"/>
      <protection locked="0"/>
    </xf>
    <xf numFmtId="0" fontId="7" fillId="6" borderId="37" xfId="0" applyFont="1" applyFill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10" fillId="5" borderId="14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4" borderId="46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6" borderId="25" xfId="0" applyFont="1" applyFill="1" applyBorder="1" applyAlignment="1" applyProtection="1">
      <alignment horizontal="center" vertical="center"/>
      <protection locked="0"/>
    </xf>
    <xf numFmtId="0" fontId="7" fillId="6" borderId="21" xfId="0" applyFont="1" applyFill="1" applyBorder="1" applyAlignment="1" applyProtection="1">
      <alignment horizontal="center" vertical="center"/>
      <protection locked="0"/>
    </xf>
    <xf numFmtId="0" fontId="7" fillId="6" borderId="22" xfId="0" applyFont="1" applyFill="1" applyBorder="1" applyAlignment="1" applyProtection="1">
      <alignment horizontal="center" vertical="center"/>
      <protection locked="0"/>
    </xf>
    <xf numFmtId="0" fontId="7" fillId="6" borderId="26" xfId="0" applyFont="1" applyFill="1" applyBorder="1" applyAlignment="1" applyProtection="1">
      <alignment horizontal="center" vertical="center"/>
      <protection locked="0"/>
    </xf>
    <xf numFmtId="0" fontId="7" fillId="4" borderId="10" xfId="0" applyFont="1" applyFill="1" applyBorder="1" applyAlignment="1">
      <alignment horizontal="center" vertical="center"/>
    </xf>
    <xf numFmtId="0" fontId="7" fillId="6" borderId="38" xfId="0" applyFont="1" applyFill="1" applyBorder="1" applyAlignment="1" applyProtection="1">
      <alignment horizontal="center" vertical="center"/>
      <protection locked="0"/>
    </xf>
    <xf numFmtId="0" fontId="7" fillId="6" borderId="39" xfId="0" applyFont="1" applyFill="1" applyBorder="1" applyAlignment="1" applyProtection="1">
      <alignment horizontal="center" vertical="center"/>
      <protection locked="0"/>
    </xf>
    <xf numFmtId="0" fontId="7" fillId="6" borderId="40" xfId="0" applyFont="1" applyFill="1" applyBorder="1" applyAlignment="1" applyProtection="1">
      <alignment horizontal="center" vertical="center"/>
      <protection locked="0"/>
    </xf>
    <xf numFmtId="0" fontId="7" fillId="6" borderId="41" xfId="0" applyFont="1" applyFill="1" applyBorder="1" applyAlignment="1" applyProtection="1">
      <alignment horizontal="center" vertical="center"/>
      <protection locked="0"/>
    </xf>
    <xf numFmtId="0" fontId="7" fillId="4" borderId="47" xfId="0" applyFont="1" applyFill="1" applyBorder="1" applyAlignment="1">
      <alignment horizontal="center" vertical="center" wrapText="1"/>
    </xf>
    <xf numFmtId="0" fontId="7" fillId="4" borderId="48" xfId="0" applyFont="1" applyFill="1" applyBorder="1" applyAlignment="1">
      <alignment horizontal="center" vertical="center" wrapText="1"/>
    </xf>
    <xf numFmtId="0" fontId="10" fillId="0" borderId="49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11" fillId="0" borderId="29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0" fillId="4" borderId="52" xfId="0" applyFill="1" applyBorder="1" applyAlignment="1">
      <alignment horizontal="center" vertical="center"/>
    </xf>
    <xf numFmtId="0" fontId="0" fillId="4" borderId="43" xfId="0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1" fillId="0" borderId="54" xfId="0" applyNumberFormat="1" applyFont="1" applyBorder="1" applyAlignment="1" applyProtection="1">
      <alignment horizontal="center" vertical="center"/>
      <protection locked="0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55" xfId="0" applyNumberFormat="1" applyFont="1" applyBorder="1" applyAlignment="1" applyProtection="1">
      <alignment horizontal="center" vertical="center"/>
      <protection locked="0"/>
    </xf>
    <xf numFmtId="0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26" xfId="0" applyNumberFormat="1" applyFont="1" applyBorder="1" applyAlignment="1" applyProtection="1">
      <alignment horizontal="center" vertical="center"/>
      <protection locked="0"/>
    </xf>
    <xf numFmtId="49" fontId="19" fillId="0" borderId="2" xfId="0" applyNumberFormat="1" applyFont="1" applyBorder="1" applyAlignment="1" applyProtection="1">
      <alignment horizontal="left" vertical="center"/>
      <protection locked="0"/>
    </xf>
    <xf numFmtId="0" fontId="25" fillId="0" borderId="29" xfId="0" applyFont="1" applyBorder="1" applyAlignment="1" applyProtection="1">
      <alignment horizontal="center" vertical="center"/>
      <protection locked="0"/>
    </xf>
    <xf numFmtId="0" fontId="25" fillId="0" borderId="6" xfId="0" applyFont="1" applyBorder="1" applyAlignment="1" applyProtection="1">
      <alignment horizontal="center" vertical="center"/>
      <protection locked="0"/>
    </xf>
    <xf numFmtId="0" fontId="25" fillId="0" borderId="30" xfId="0" applyFont="1" applyBorder="1" applyAlignment="1" applyProtection="1">
      <alignment horizontal="center" vertical="center"/>
      <protection locked="0"/>
    </xf>
    <xf numFmtId="0" fontId="0" fillId="4" borderId="20" xfId="0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0" fillId="4" borderId="8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44" xfId="0" applyFill="1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19" fillId="4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63" xfId="0" applyFont="1" applyFill="1" applyBorder="1" applyAlignment="1">
      <alignment horizontal="center" vertical="center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0" fillId="4" borderId="64" xfId="0" applyFill="1" applyBorder="1" applyAlignment="1">
      <alignment horizontal="center" vertical="center"/>
    </xf>
    <xf numFmtId="0" fontId="7" fillId="4" borderId="65" xfId="0" applyFont="1" applyFill="1" applyBorder="1" applyAlignment="1">
      <alignment horizontal="center" vertical="center"/>
    </xf>
    <xf numFmtId="0" fontId="0" fillId="4" borderId="65" xfId="0" applyFill="1" applyBorder="1" applyAlignment="1">
      <alignment horizontal="center" vertical="center"/>
    </xf>
    <xf numFmtId="0" fontId="7" fillId="4" borderId="66" xfId="0" applyFont="1" applyFill="1" applyBorder="1" applyAlignment="1">
      <alignment horizontal="center" vertical="center"/>
    </xf>
    <xf numFmtId="0" fontId="1" fillId="0" borderId="35" xfId="0" applyFont="1" applyBorder="1" applyAlignment="1" applyProtection="1">
      <alignment horizontal="center" vertical="center"/>
      <protection locked="0"/>
    </xf>
    <xf numFmtId="49" fontId="0" fillId="0" borderId="60" xfId="0" applyNumberFormat="1" applyBorder="1" applyAlignment="1" applyProtection="1">
      <alignment horizontal="left" vertical="top" wrapText="1"/>
      <protection locked="0"/>
    </xf>
    <xf numFmtId="49" fontId="7" fillId="0" borderId="61" xfId="0" applyNumberFormat="1" applyFont="1" applyBorder="1" applyAlignment="1" applyProtection="1">
      <alignment horizontal="left" vertical="top" wrapText="1"/>
      <protection locked="0"/>
    </xf>
    <xf numFmtId="49" fontId="7" fillId="0" borderId="62" xfId="0" applyNumberFormat="1" applyFont="1" applyBorder="1" applyAlignment="1" applyProtection="1">
      <alignment horizontal="left" vertical="top" wrapText="1"/>
      <protection locked="0"/>
    </xf>
    <xf numFmtId="0" fontId="0" fillId="4" borderId="35" xfId="0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3" fillId="0" borderId="14" xfId="0" applyFont="1" applyBorder="1" applyAlignment="1" applyProtection="1">
      <alignment horizontal="center" vertical="center" shrinkToFit="1"/>
      <protection locked="0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0" fontId="13" fillId="0" borderId="31" xfId="0" applyFont="1" applyBorder="1" applyAlignment="1" applyProtection="1">
      <alignment horizontal="center" vertical="center" shrinkToFit="1"/>
      <protection locked="0"/>
    </xf>
    <xf numFmtId="0" fontId="13" fillId="0" borderId="4" xfId="0" applyFont="1" applyBorder="1" applyAlignment="1" applyProtection="1">
      <alignment horizontal="center" vertical="center" shrinkToFit="1"/>
      <protection locked="0"/>
    </xf>
    <xf numFmtId="0" fontId="0" fillId="4" borderId="31" xfId="0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0" fillId="4" borderId="68" xfId="0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>
      <alignment horizontal="center" vertical="center" wrapText="1"/>
    </xf>
    <xf numFmtId="0" fontId="1" fillId="0" borderId="32" xfId="0" applyFont="1" applyBorder="1" applyAlignment="1" applyProtection="1">
      <alignment horizontal="center" vertical="center"/>
      <protection locked="0"/>
    </xf>
    <xf numFmtId="177" fontId="7" fillId="0" borderId="54" xfId="0" applyNumberFormat="1" applyFont="1" applyBorder="1" applyAlignment="1" applyProtection="1">
      <alignment horizontal="center" vertical="center"/>
      <protection locked="0"/>
    </xf>
    <xf numFmtId="177" fontId="7" fillId="0" borderId="1" xfId="0" applyNumberFormat="1" applyFont="1" applyBorder="1" applyAlignment="1" applyProtection="1">
      <alignment horizontal="center" vertical="center"/>
      <protection locked="0"/>
    </xf>
    <xf numFmtId="177" fontId="7" fillId="0" borderId="5" xfId="0" applyNumberFormat="1" applyFont="1" applyBorder="1" applyAlignment="1" applyProtection="1">
      <alignment horizontal="center" vertical="center"/>
      <protection locked="0"/>
    </xf>
    <xf numFmtId="177" fontId="7" fillId="0" borderId="55" xfId="0" applyNumberFormat="1" applyFont="1" applyBorder="1" applyAlignment="1" applyProtection="1">
      <alignment horizontal="center" vertical="center"/>
      <protection locked="0"/>
    </xf>
    <xf numFmtId="177" fontId="7" fillId="0" borderId="21" xfId="0" applyNumberFormat="1" applyFont="1" applyBorder="1" applyAlignment="1" applyProtection="1">
      <alignment horizontal="center" vertical="center"/>
      <protection locked="0"/>
    </xf>
    <xf numFmtId="177" fontId="7" fillId="0" borderId="26" xfId="0" applyNumberFormat="1" applyFont="1" applyBorder="1" applyAlignment="1" applyProtection="1">
      <alignment horizontal="center" vertical="center"/>
      <protection locked="0"/>
    </xf>
    <xf numFmtId="0" fontId="34" fillId="0" borderId="0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7" fillId="7" borderId="29" xfId="0" applyFont="1" applyFill="1" applyBorder="1" applyAlignment="1" applyProtection="1">
      <alignment horizontal="center" vertical="center"/>
      <protection locked="0"/>
    </xf>
    <xf numFmtId="0" fontId="7" fillId="7" borderId="6" xfId="0" applyFont="1" applyFill="1" applyBorder="1" applyAlignment="1" applyProtection="1">
      <alignment horizontal="center" vertical="center"/>
      <protection locked="0"/>
    </xf>
    <xf numFmtId="0" fontId="7" fillId="7" borderId="30" xfId="0" applyFont="1" applyFill="1" applyBorder="1" applyAlignment="1" applyProtection="1">
      <alignment horizontal="center" vertical="center"/>
      <protection locked="0"/>
    </xf>
    <xf numFmtId="0" fontId="7" fillId="4" borderId="43" xfId="0" applyFont="1" applyFill="1" applyBorder="1" applyAlignment="1">
      <alignment horizontal="center" vertical="center"/>
    </xf>
    <xf numFmtId="0" fontId="7" fillId="4" borderId="69" xfId="0" applyFont="1" applyFill="1" applyBorder="1" applyAlignment="1">
      <alignment horizontal="center" vertical="center"/>
    </xf>
    <xf numFmtId="0" fontId="19" fillId="0" borderId="4" xfId="0" applyFont="1" applyBorder="1" applyAlignment="1" applyProtection="1">
      <alignment horizontal="center" vertical="center"/>
    </xf>
    <xf numFmtId="0" fontId="19" fillId="0" borderId="1" xfId="0" applyFont="1" applyBorder="1" applyAlignment="1" applyProtection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0" fillId="4" borderId="70" xfId="0" applyFill="1" applyBorder="1" applyAlignment="1">
      <alignment horizontal="center" vertical="center" shrinkToFit="1"/>
    </xf>
    <xf numFmtId="0" fontId="7" fillId="4" borderId="71" xfId="0" applyFont="1" applyFill="1" applyBorder="1" applyAlignment="1">
      <alignment horizontal="center" vertical="center" shrinkToFit="1"/>
    </xf>
    <xf numFmtId="0" fontId="2" fillId="4" borderId="72" xfId="0" applyFont="1" applyFill="1" applyBorder="1" applyAlignment="1">
      <alignment horizontal="center" vertical="center" shrinkToFit="1"/>
    </xf>
    <xf numFmtId="0" fontId="7" fillId="4" borderId="73" xfId="0" applyFont="1" applyFill="1" applyBorder="1" applyAlignment="1">
      <alignment horizontal="center" vertical="center" shrinkToFit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74" xfId="0" applyFont="1" applyBorder="1" applyAlignment="1" applyProtection="1">
      <alignment horizontal="center" vertical="center"/>
      <protection locked="0"/>
    </xf>
    <xf numFmtId="0" fontId="10" fillId="0" borderId="75" xfId="0" applyFont="1" applyBorder="1" applyAlignment="1" applyProtection="1">
      <alignment horizontal="center" vertical="center"/>
      <protection locked="0"/>
    </xf>
    <xf numFmtId="0" fontId="10" fillId="0" borderId="71" xfId="0" applyFont="1" applyBorder="1" applyAlignment="1" applyProtection="1">
      <alignment horizontal="center" vertical="center"/>
      <protection locked="0"/>
    </xf>
    <xf numFmtId="0" fontId="10" fillId="5" borderId="29" xfId="0" applyFont="1" applyFill="1" applyBorder="1" applyAlignment="1" applyProtection="1">
      <alignment horizontal="center" vertical="center"/>
      <protection locked="0"/>
    </xf>
    <xf numFmtId="0" fontId="10" fillId="5" borderId="6" xfId="0" applyFont="1" applyFill="1" applyBorder="1" applyAlignment="1" applyProtection="1">
      <alignment horizontal="center" vertical="center"/>
      <protection locked="0"/>
    </xf>
    <xf numFmtId="0" fontId="10" fillId="5" borderId="30" xfId="0" applyFont="1" applyFill="1" applyBorder="1" applyAlignment="1" applyProtection="1">
      <alignment horizontal="center" vertical="center"/>
      <protection locked="0"/>
    </xf>
    <xf numFmtId="0" fontId="2" fillId="4" borderId="44" xfId="0" applyFont="1" applyFill="1" applyBorder="1" applyAlignment="1">
      <alignment horizontal="center" vertical="center" shrinkToFit="1"/>
    </xf>
    <xf numFmtId="0" fontId="7" fillId="4" borderId="45" xfId="0" applyFont="1" applyFill="1" applyBorder="1" applyAlignment="1">
      <alignment horizontal="center" vertical="center" shrinkToFit="1"/>
    </xf>
    <xf numFmtId="0" fontId="7" fillId="4" borderId="67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 applyProtection="1">
      <alignment horizontal="right" vertical="center" shrinkToFit="1"/>
      <protection locked="0"/>
    </xf>
    <xf numFmtId="0" fontId="12" fillId="0" borderId="56" xfId="0" applyFont="1" applyBorder="1" applyAlignment="1">
      <alignment horizontal="center" vertical="center" wrapText="1" shrinkToFit="1"/>
    </xf>
    <xf numFmtId="0" fontId="13" fillId="0" borderId="57" xfId="0" applyFont="1" applyBorder="1" applyAlignment="1">
      <alignment horizontal="center" vertical="center" shrinkToFit="1"/>
    </xf>
    <xf numFmtId="0" fontId="12" fillId="0" borderId="57" xfId="0" applyFont="1" applyBorder="1" applyAlignment="1">
      <alignment horizontal="center" vertical="center" wrapText="1" shrinkToFit="1"/>
    </xf>
    <xf numFmtId="0" fontId="13" fillId="0" borderId="58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right" vertical="center" shrinkToFit="1"/>
    </xf>
    <xf numFmtId="0" fontId="13" fillId="0" borderId="30" xfId="0" applyFont="1" applyBorder="1" applyAlignment="1">
      <alignment horizontal="right" vertical="center" shrinkToFit="1"/>
    </xf>
    <xf numFmtId="0" fontId="29" fillId="0" borderId="5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55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9" fillId="0" borderId="76" xfId="0" applyFont="1" applyBorder="1" applyAlignment="1">
      <alignment horizontal="left" vertical="center"/>
    </xf>
    <xf numFmtId="0" fontId="19" fillId="0" borderId="77" xfId="0" applyFont="1" applyBorder="1" applyAlignment="1">
      <alignment horizontal="left" vertical="center"/>
    </xf>
    <xf numFmtId="0" fontId="19" fillId="0" borderId="78" xfId="0" applyFont="1" applyBorder="1" applyAlignment="1">
      <alignment horizontal="left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59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55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 wrapText="1"/>
    </xf>
    <xf numFmtId="0" fontId="19" fillId="0" borderId="78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25" fillId="0" borderId="76" xfId="0" applyFont="1" applyBorder="1" applyAlignment="1">
      <alignment horizontal="center" vertical="center" wrapText="1"/>
    </xf>
    <xf numFmtId="0" fontId="25" fillId="0" borderId="77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4" fillId="0" borderId="76" xfId="0" applyFont="1" applyBorder="1" applyAlignment="1">
      <alignment horizontal="center" vertical="center"/>
    </xf>
    <xf numFmtId="0" fontId="24" fillId="0" borderId="7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59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19" fillId="0" borderId="79" xfId="0" applyFont="1" applyBorder="1" applyAlignment="1">
      <alignment horizontal="center" vertical="center" wrapText="1"/>
    </xf>
    <xf numFmtId="0" fontId="19" fillId="0" borderId="77" xfId="0" applyFont="1" applyBorder="1" applyAlignment="1">
      <alignment horizontal="center" vertical="center"/>
    </xf>
    <xf numFmtId="0" fontId="19" fillId="0" borderId="78" xfId="0" applyFont="1" applyBorder="1" applyAlignment="1">
      <alignment horizontal="center" vertical="center"/>
    </xf>
    <xf numFmtId="0" fontId="19" fillId="0" borderId="80" xfId="0" applyFont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19" fillId="0" borderId="81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24" fillId="0" borderId="59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0" fontId="25" fillId="0" borderId="17" xfId="0" applyFont="1" applyBorder="1" applyAlignment="1">
      <alignment horizontal="center" vertical="center" shrinkToFit="1"/>
    </xf>
    <xf numFmtId="0" fontId="25" fillId="0" borderId="0" xfId="0" applyFont="1" applyBorder="1" applyAlignment="1">
      <alignment horizontal="center" vertical="center" shrinkToFit="1"/>
    </xf>
    <xf numFmtId="0" fontId="25" fillId="0" borderId="29" xfId="0" applyFont="1" applyBorder="1" applyAlignment="1">
      <alignment horizontal="center" vertical="center" shrinkToFit="1"/>
    </xf>
    <xf numFmtId="0" fontId="25" fillId="0" borderId="6" xfId="0" applyFont="1" applyBorder="1" applyAlignment="1">
      <alignment horizontal="center" vertical="center" shrinkToFit="1"/>
    </xf>
    <xf numFmtId="0" fontId="19" fillId="0" borderId="7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7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1" fillId="0" borderId="0" xfId="1" applyAlignment="1">
      <alignment horizontal="center" vertical="center" shrinkToFit="1"/>
    </xf>
    <xf numFmtId="0" fontId="31" fillId="2" borderId="52" xfId="1" applyFill="1" applyBorder="1" applyAlignment="1">
      <alignment horizontal="center" vertical="center" shrinkToFit="1"/>
    </xf>
    <xf numFmtId="0" fontId="31" fillId="2" borderId="43" xfId="1" applyFill="1" applyBorder="1" applyAlignment="1">
      <alignment horizontal="center" vertical="center" shrinkToFit="1"/>
    </xf>
    <xf numFmtId="0" fontId="31" fillId="2" borderId="53" xfId="1" applyFill="1" applyBorder="1" applyAlignment="1">
      <alignment horizontal="center" vertical="center" shrinkToFit="1"/>
    </xf>
    <xf numFmtId="0" fontId="31" fillId="2" borderId="42" xfId="1" applyFill="1" applyBorder="1" applyAlignment="1">
      <alignment horizontal="center" vertical="center" shrinkToFit="1"/>
    </xf>
    <xf numFmtId="0" fontId="31" fillId="0" borderId="60" xfId="1" applyBorder="1" applyAlignment="1">
      <alignment horizontal="center" vertical="center" wrapText="1" shrinkToFit="1"/>
    </xf>
    <xf numFmtId="0" fontId="31" fillId="0" borderId="61" xfId="1" applyBorder="1" applyAlignment="1">
      <alignment horizontal="center" vertical="center" wrapText="1" shrinkToFit="1"/>
    </xf>
    <xf numFmtId="0" fontId="31" fillId="0" borderId="62" xfId="1" applyBorder="1" applyAlignment="1">
      <alignment horizontal="center" vertical="center" wrapText="1" shrinkToFit="1"/>
    </xf>
    <xf numFmtId="0" fontId="31" fillId="0" borderId="82" xfId="1" applyBorder="1" applyAlignment="1">
      <alignment horizontal="left" vertical="top" shrinkToFit="1"/>
    </xf>
    <xf numFmtId="0" fontId="31" fillId="0" borderId="61" xfId="1" applyBorder="1" applyAlignment="1">
      <alignment horizontal="left" vertical="top" shrinkToFit="1"/>
    </xf>
    <xf numFmtId="0" fontId="31" fillId="0" borderId="62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" name="Text Box 20">
          <a:extLst>
            <a:ext uri="{FF2B5EF4-FFF2-40B4-BE49-F238E27FC236}">
              <a16:creationId xmlns:a16="http://schemas.microsoft.com/office/drawing/2014/main" id="{865C4DCE-1E12-4133-8538-F080C8FB5B83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1" name="Text Box 21">
          <a:extLst>
            <a:ext uri="{FF2B5EF4-FFF2-40B4-BE49-F238E27FC236}">
              <a16:creationId xmlns:a16="http://schemas.microsoft.com/office/drawing/2014/main" id="{9EF37DEC-34D6-4718-A856-650217C355E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6323" name="図 2" descr="famima-s.jpg">
          <a:extLst>
            <a:ext uri="{FF2B5EF4-FFF2-40B4-BE49-F238E27FC236}">
              <a16:creationId xmlns:a16="http://schemas.microsoft.com/office/drawing/2014/main" id="{762C9B36-D5F8-4F81-9812-327B8092E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1</xdr:row>
      <xdr:rowOff>66675</xdr:rowOff>
    </xdr:from>
    <xdr:to>
      <xdr:col>8</xdr:col>
      <xdr:colOff>0</xdr:colOff>
      <xdr:row>21</xdr:row>
      <xdr:rowOff>95250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1200150" y="2381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3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5" zoomScaleNormal="100" workbookViewId="0">
      <selection activeCell="G45" sqref="G45:H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9" t="s">
        <v>182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</row>
    <row r="2" spans="1:51" ht="14.45" customHeight="1">
      <c r="A2" s="134" t="s">
        <v>188</v>
      </c>
      <c r="B2" s="135"/>
      <c r="C2" s="136"/>
      <c r="D2" s="137"/>
      <c r="E2" s="137"/>
      <c r="F2" s="137"/>
      <c r="G2" s="137"/>
      <c r="H2" s="137"/>
      <c r="I2" s="138"/>
      <c r="J2" s="162" t="s">
        <v>186</v>
      </c>
      <c r="K2" s="234"/>
      <c r="L2" s="234"/>
      <c r="M2" s="234"/>
      <c r="N2" s="234"/>
      <c r="O2" s="235"/>
      <c r="P2" s="162" t="s">
        <v>164</v>
      </c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61" t="s">
        <v>168</v>
      </c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2"/>
      <c r="AT2" s="54"/>
      <c r="AV2" s="43" t="s">
        <v>157</v>
      </c>
      <c r="AW2" t="s">
        <v>178</v>
      </c>
      <c r="AX2" t="s">
        <v>179</v>
      </c>
    </row>
    <row r="3" spans="1:51" ht="24" customHeight="1">
      <c r="A3" s="139" t="s">
        <v>189</v>
      </c>
      <c r="B3" s="140"/>
      <c r="C3" s="141" t="s">
        <v>199</v>
      </c>
      <c r="D3" s="142"/>
      <c r="E3" s="142"/>
      <c r="F3" s="142"/>
      <c r="G3" s="142"/>
      <c r="H3" s="142"/>
      <c r="I3" s="143"/>
      <c r="J3" s="231" t="s">
        <v>157</v>
      </c>
      <c r="K3" s="232"/>
      <c r="L3" s="232"/>
      <c r="M3" s="232"/>
      <c r="N3" s="232"/>
      <c r="O3" s="233"/>
      <c r="P3" s="173" t="s">
        <v>200</v>
      </c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1" t="s">
        <v>178</v>
      </c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/>
      <c r="AQ3" s="171"/>
      <c r="AR3" s="171"/>
      <c r="AS3" s="172"/>
      <c r="AT3" s="55"/>
      <c r="AV3" s="43" t="s">
        <v>158</v>
      </c>
      <c r="AW3" t="s">
        <v>177</v>
      </c>
      <c r="AX3" t="s">
        <v>180</v>
      </c>
      <c r="AY3" t="s">
        <v>181</v>
      </c>
    </row>
    <row r="4" spans="1:51" ht="20.100000000000001" customHeight="1">
      <c r="A4" s="240" t="s">
        <v>190</v>
      </c>
      <c r="B4" s="241"/>
      <c r="C4" s="248">
        <v>433742540</v>
      </c>
      <c r="D4" s="249"/>
      <c r="E4" s="249"/>
      <c r="F4" s="249"/>
      <c r="G4" s="249"/>
      <c r="H4" s="249"/>
      <c r="I4" s="250"/>
      <c r="J4" s="254" t="s">
        <v>184</v>
      </c>
      <c r="K4" s="255"/>
      <c r="L4" s="255"/>
      <c r="M4" s="255"/>
      <c r="N4" s="255"/>
      <c r="O4" s="256"/>
      <c r="P4" s="208" t="s">
        <v>161</v>
      </c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9"/>
      <c r="AT4" s="55"/>
      <c r="AV4" s="43" t="s">
        <v>159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2" t="s">
        <v>183</v>
      </c>
      <c r="B5" s="243"/>
      <c r="C5" s="251"/>
      <c r="D5" s="252"/>
      <c r="E5" s="252"/>
      <c r="F5" s="252"/>
      <c r="G5" s="252"/>
      <c r="H5" s="252"/>
      <c r="I5" s="253"/>
      <c r="J5" s="257"/>
      <c r="K5" s="257"/>
      <c r="L5" s="257"/>
      <c r="M5" s="257"/>
      <c r="N5" s="257"/>
      <c r="O5" s="257"/>
      <c r="P5" s="210" t="s">
        <v>201</v>
      </c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0" t="s">
        <v>202</v>
      </c>
      <c r="AF5" s="211"/>
      <c r="AG5" s="211"/>
      <c r="AH5" s="211"/>
      <c r="AI5" s="211"/>
      <c r="AJ5" s="211"/>
      <c r="AK5" s="213"/>
      <c r="AL5" s="213"/>
      <c r="AM5" s="213"/>
      <c r="AN5" s="213"/>
      <c r="AO5" s="213"/>
      <c r="AP5" s="213"/>
      <c r="AQ5" s="213"/>
      <c r="AR5" s="213"/>
      <c r="AS5" s="214"/>
      <c r="AT5" s="55"/>
      <c r="AV5" s="43" t="s">
        <v>160</v>
      </c>
      <c r="AW5" t="s">
        <v>185</v>
      </c>
    </row>
    <row r="6" spans="1:51" ht="22.5" customHeight="1">
      <c r="A6" s="104" t="s">
        <v>147</v>
      </c>
      <c r="B6" s="117"/>
      <c r="C6" s="258" t="s">
        <v>174</v>
      </c>
      <c r="D6" s="259"/>
      <c r="E6" s="260" t="s">
        <v>175</v>
      </c>
      <c r="F6" s="261"/>
      <c r="G6" s="238" t="s">
        <v>148</v>
      </c>
      <c r="H6" s="238"/>
      <c r="I6" s="238"/>
      <c r="J6" s="238" t="s">
        <v>14</v>
      </c>
      <c r="K6" s="238"/>
      <c r="L6" s="238"/>
      <c r="M6" s="238" t="s">
        <v>15</v>
      </c>
      <c r="N6" s="238"/>
      <c r="O6" s="238"/>
      <c r="P6" s="209" t="s">
        <v>162</v>
      </c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5" t="s">
        <v>163</v>
      </c>
      <c r="AL6" s="215"/>
      <c r="AM6" s="215"/>
      <c r="AN6" s="215"/>
      <c r="AO6" s="215"/>
      <c r="AP6" s="215"/>
      <c r="AQ6" s="215"/>
      <c r="AR6" s="215"/>
      <c r="AS6" s="215"/>
      <c r="AT6" s="56" t="s">
        <v>191</v>
      </c>
    </row>
    <row r="7" spans="1:51" ht="13.5" customHeight="1">
      <c r="A7" s="104"/>
      <c r="B7" s="117"/>
      <c r="C7" s="222" t="s">
        <v>208</v>
      </c>
      <c r="D7" s="118"/>
      <c r="E7" s="191" t="s">
        <v>210</v>
      </c>
      <c r="F7" s="119"/>
      <c r="G7" s="220">
        <v>508568040</v>
      </c>
      <c r="H7" s="220"/>
      <c r="I7" s="220"/>
      <c r="J7" s="220"/>
      <c r="K7" s="220"/>
      <c r="L7" s="220"/>
      <c r="M7" s="220">
        <v>400849</v>
      </c>
      <c r="N7" s="220"/>
      <c r="O7" s="220"/>
      <c r="P7" s="236" t="s">
        <v>71</v>
      </c>
      <c r="Q7" s="237"/>
      <c r="R7" s="212" t="s">
        <v>211</v>
      </c>
      <c r="S7" s="212"/>
      <c r="T7" s="212"/>
      <c r="U7" s="212"/>
      <c r="V7" s="49" t="s">
        <v>72</v>
      </c>
      <c r="W7" s="82" t="s">
        <v>212</v>
      </c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57" t="s">
        <v>73</v>
      </c>
      <c r="AL7" s="86" t="s">
        <v>213</v>
      </c>
      <c r="AM7" s="86"/>
      <c r="AN7" s="86"/>
      <c r="AO7" s="86"/>
      <c r="AP7" s="86"/>
      <c r="AQ7" s="86"/>
      <c r="AR7" s="86"/>
      <c r="AS7" s="58" t="s">
        <v>74</v>
      </c>
      <c r="AT7" s="77">
        <v>53</v>
      </c>
    </row>
    <row r="8" spans="1:51" ht="18" customHeight="1">
      <c r="A8" s="104"/>
      <c r="B8" s="117"/>
      <c r="C8" s="197" t="s">
        <v>204</v>
      </c>
      <c r="D8" s="113"/>
      <c r="E8" s="160" t="s">
        <v>206</v>
      </c>
      <c r="F8" s="114"/>
      <c r="G8" s="220"/>
      <c r="H8" s="220"/>
      <c r="I8" s="220"/>
      <c r="J8" s="220"/>
      <c r="K8" s="220"/>
      <c r="L8" s="220"/>
      <c r="M8" s="220"/>
      <c r="N8" s="220"/>
      <c r="O8" s="220"/>
      <c r="P8" s="154" t="s">
        <v>226</v>
      </c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87" t="s">
        <v>214</v>
      </c>
      <c r="AL8" s="88"/>
      <c r="AM8" s="88"/>
      <c r="AN8" s="88"/>
      <c r="AO8" s="59" t="s">
        <v>75</v>
      </c>
      <c r="AP8" s="88" t="s">
        <v>215</v>
      </c>
      <c r="AQ8" s="88"/>
      <c r="AR8" s="88"/>
      <c r="AS8" s="89"/>
      <c r="AT8" s="77"/>
    </row>
    <row r="9" spans="1:51" ht="14.45" customHeight="1">
      <c r="A9" s="104" t="s">
        <v>149</v>
      </c>
      <c r="B9" s="117"/>
      <c r="C9" s="222" t="s">
        <v>217</v>
      </c>
      <c r="D9" s="118"/>
      <c r="E9" s="191" t="s">
        <v>219</v>
      </c>
      <c r="F9" s="119"/>
      <c r="G9" s="220">
        <v>513561113</v>
      </c>
      <c r="H9" s="220"/>
      <c r="I9" s="220"/>
      <c r="J9" s="220"/>
      <c r="K9" s="220"/>
      <c r="L9" s="220"/>
      <c r="M9" s="220"/>
      <c r="N9" s="220"/>
      <c r="O9" s="220"/>
      <c r="P9" s="236" t="s">
        <v>71</v>
      </c>
      <c r="Q9" s="237"/>
      <c r="R9" s="212" t="s">
        <v>277</v>
      </c>
      <c r="S9" s="212"/>
      <c r="T9" s="212"/>
      <c r="U9" s="212"/>
      <c r="V9" s="49" t="s">
        <v>72</v>
      </c>
      <c r="W9" s="82" t="s">
        <v>278</v>
      </c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153"/>
      <c r="AK9" s="57" t="s">
        <v>192</v>
      </c>
      <c r="AL9" s="86" t="s">
        <v>213</v>
      </c>
      <c r="AM9" s="86"/>
      <c r="AN9" s="86"/>
      <c r="AO9" s="86"/>
      <c r="AP9" s="86"/>
      <c r="AQ9" s="86"/>
      <c r="AR9" s="86"/>
      <c r="AS9" s="58" t="s">
        <v>193</v>
      </c>
      <c r="AT9" s="78">
        <v>49</v>
      </c>
    </row>
    <row r="10" spans="1:51" ht="18" customHeight="1">
      <c r="A10" s="104"/>
      <c r="B10" s="117"/>
      <c r="C10" s="197" t="s">
        <v>216</v>
      </c>
      <c r="D10" s="113"/>
      <c r="E10" s="160" t="s">
        <v>218</v>
      </c>
      <c r="F10" s="114"/>
      <c r="G10" s="220"/>
      <c r="H10" s="220"/>
      <c r="I10" s="220"/>
      <c r="J10" s="220"/>
      <c r="K10" s="220"/>
      <c r="L10" s="220"/>
      <c r="M10" s="220"/>
      <c r="N10" s="220"/>
      <c r="O10" s="220"/>
      <c r="P10" s="154" t="s">
        <v>279</v>
      </c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6"/>
      <c r="AK10" s="87" t="s">
        <v>280</v>
      </c>
      <c r="AL10" s="88"/>
      <c r="AM10" s="88"/>
      <c r="AN10" s="88"/>
      <c r="AO10" s="59" t="s">
        <v>194</v>
      </c>
      <c r="AP10" s="88" t="s">
        <v>281</v>
      </c>
      <c r="AQ10" s="88"/>
      <c r="AR10" s="88"/>
      <c r="AS10" s="89"/>
      <c r="AT10" s="78"/>
    </row>
    <row r="11" spans="1:51" ht="14.45" customHeight="1">
      <c r="A11" s="104" t="s">
        <v>150</v>
      </c>
      <c r="B11" s="117"/>
      <c r="C11" s="222" t="s">
        <v>222</v>
      </c>
      <c r="D11" s="118"/>
      <c r="E11" s="191" t="s">
        <v>223</v>
      </c>
      <c r="F11" s="119"/>
      <c r="G11" s="220">
        <v>508579672</v>
      </c>
      <c r="H11" s="220"/>
      <c r="I11" s="220"/>
      <c r="J11" s="220"/>
      <c r="K11" s="220"/>
      <c r="L11" s="220"/>
      <c r="M11" s="220">
        <v>342433</v>
      </c>
      <c r="N11" s="220"/>
      <c r="O11" s="220"/>
      <c r="P11" s="236" t="s">
        <v>71</v>
      </c>
      <c r="Q11" s="237"/>
      <c r="R11" s="212" t="s">
        <v>211</v>
      </c>
      <c r="S11" s="212"/>
      <c r="T11" s="212"/>
      <c r="U11" s="212"/>
      <c r="V11" s="49" t="s">
        <v>72</v>
      </c>
      <c r="W11" s="82" t="s">
        <v>224</v>
      </c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153"/>
      <c r="AK11" s="57" t="s">
        <v>192</v>
      </c>
      <c r="AL11" s="86" t="s">
        <v>213</v>
      </c>
      <c r="AM11" s="86"/>
      <c r="AN11" s="86"/>
      <c r="AO11" s="86"/>
      <c r="AP11" s="86"/>
      <c r="AQ11" s="86"/>
      <c r="AR11" s="86"/>
      <c r="AS11" s="58" t="s">
        <v>193</v>
      </c>
      <c r="AT11" s="78">
        <v>51</v>
      </c>
    </row>
    <row r="12" spans="1:51" ht="18" customHeight="1">
      <c r="A12" s="104"/>
      <c r="B12" s="117"/>
      <c r="C12" s="197" t="s">
        <v>220</v>
      </c>
      <c r="D12" s="113"/>
      <c r="E12" s="160" t="s">
        <v>221</v>
      </c>
      <c r="F12" s="114"/>
      <c r="G12" s="220"/>
      <c r="H12" s="220"/>
      <c r="I12" s="220"/>
      <c r="J12" s="220"/>
      <c r="K12" s="220"/>
      <c r="L12" s="220"/>
      <c r="M12" s="220"/>
      <c r="N12" s="220"/>
      <c r="O12" s="220"/>
      <c r="P12" s="154" t="s">
        <v>225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6"/>
      <c r="AK12" s="87" t="s">
        <v>227</v>
      </c>
      <c r="AL12" s="88"/>
      <c r="AM12" s="88"/>
      <c r="AN12" s="88"/>
      <c r="AO12" s="59" t="s">
        <v>194</v>
      </c>
      <c r="AP12" s="88" t="s">
        <v>228</v>
      </c>
      <c r="AQ12" s="88"/>
      <c r="AR12" s="88"/>
      <c r="AS12" s="89"/>
      <c r="AT12" s="78"/>
    </row>
    <row r="13" spans="1:51" ht="15" customHeight="1">
      <c r="A13" s="104" t="s">
        <v>151</v>
      </c>
      <c r="B13" s="117"/>
      <c r="C13" s="186"/>
      <c r="D13" s="118"/>
      <c r="E13" s="118"/>
      <c r="F13" s="119"/>
      <c r="G13" s="219"/>
      <c r="H13" s="219"/>
      <c r="I13" s="219"/>
      <c r="J13" s="219"/>
      <c r="K13" s="219"/>
      <c r="L13" s="219"/>
      <c r="M13" s="219"/>
      <c r="N13" s="219"/>
      <c r="O13" s="219"/>
      <c r="P13" s="45"/>
      <c r="Q13" s="46"/>
      <c r="R13" s="179"/>
      <c r="S13" s="179"/>
      <c r="T13" s="179"/>
      <c r="U13" s="179"/>
      <c r="V13" s="47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80"/>
      <c r="AK13" s="60"/>
      <c r="AL13" s="98"/>
      <c r="AM13" s="98"/>
      <c r="AN13" s="98"/>
      <c r="AO13" s="98"/>
      <c r="AP13" s="98"/>
      <c r="AQ13" s="98"/>
      <c r="AR13" s="98"/>
      <c r="AS13" s="61"/>
      <c r="AT13" s="79"/>
    </row>
    <row r="14" spans="1:51" ht="18" customHeight="1">
      <c r="A14" s="104"/>
      <c r="B14" s="117"/>
      <c r="C14" s="120"/>
      <c r="D14" s="113"/>
      <c r="E14" s="113"/>
      <c r="F14" s="114"/>
      <c r="G14" s="219"/>
      <c r="H14" s="219"/>
      <c r="I14" s="219"/>
      <c r="J14" s="219"/>
      <c r="K14" s="219"/>
      <c r="L14" s="219"/>
      <c r="M14" s="219"/>
      <c r="N14" s="219"/>
      <c r="O14" s="219"/>
      <c r="P14" s="99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1"/>
      <c r="AK14" s="102"/>
      <c r="AL14" s="80"/>
      <c r="AM14" s="80"/>
      <c r="AN14" s="80"/>
      <c r="AO14" s="62"/>
      <c r="AP14" s="80"/>
      <c r="AQ14" s="80"/>
      <c r="AR14" s="80"/>
      <c r="AS14" s="81"/>
      <c r="AT14" s="79"/>
    </row>
    <row r="15" spans="1:51" ht="15" customHeight="1">
      <c r="A15" s="221" t="s">
        <v>165</v>
      </c>
      <c r="B15" s="117"/>
      <c r="C15" s="186" t="s">
        <v>207</v>
      </c>
      <c r="D15" s="118"/>
      <c r="E15" s="118" t="s">
        <v>209</v>
      </c>
      <c r="F15" s="119"/>
      <c r="G15" s="219"/>
      <c r="H15" s="219"/>
      <c r="I15" s="219"/>
      <c r="J15" s="219"/>
      <c r="K15" s="219"/>
      <c r="L15" s="219"/>
      <c r="M15" s="219"/>
      <c r="N15" s="219"/>
      <c r="O15" s="219"/>
      <c r="P15" s="236" t="s">
        <v>71</v>
      </c>
      <c r="Q15" s="237"/>
      <c r="R15" s="212" t="s">
        <v>211</v>
      </c>
      <c r="S15" s="212"/>
      <c r="T15" s="212"/>
      <c r="U15" s="212"/>
      <c r="V15" s="49" t="s">
        <v>72</v>
      </c>
      <c r="W15" s="82" t="s">
        <v>212</v>
      </c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153"/>
      <c r="AK15" s="57" t="s">
        <v>192</v>
      </c>
      <c r="AL15" s="86" t="s">
        <v>213</v>
      </c>
      <c r="AM15" s="86"/>
      <c r="AN15" s="86"/>
      <c r="AO15" s="86"/>
      <c r="AP15" s="86"/>
      <c r="AQ15" s="86"/>
      <c r="AR15" s="86"/>
      <c r="AS15" s="58" t="s">
        <v>193</v>
      </c>
      <c r="AT15" s="78">
        <v>53</v>
      </c>
    </row>
    <row r="16" spans="1:51" ht="18" customHeight="1">
      <c r="A16" s="104"/>
      <c r="B16" s="117"/>
      <c r="C16" s="120" t="s">
        <v>203</v>
      </c>
      <c r="D16" s="113"/>
      <c r="E16" s="113" t="s">
        <v>205</v>
      </c>
      <c r="F16" s="114"/>
      <c r="G16" s="219"/>
      <c r="H16" s="219"/>
      <c r="I16" s="219"/>
      <c r="J16" s="219"/>
      <c r="K16" s="219"/>
      <c r="L16" s="219"/>
      <c r="M16" s="219"/>
      <c r="N16" s="219"/>
      <c r="O16" s="219"/>
      <c r="P16" s="154" t="s">
        <v>226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6"/>
      <c r="AK16" s="87" t="s">
        <v>214</v>
      </c>
      <c r="AL16" s="88"/>
      <c r="AM16" s="88"/>
      <c r="AN16" s="88"/>
      <c r="AO16" s="59" t="s">
        <v>194</v>
      </c>
      <c r="AP16" s="88" t="s">
        <v>215</v>
      </c>
      <c r="AQ16" s="88"/>
      <c r="AR16" s="88"/>
      <c r="AS16" s="89"/>
      <c r="AT16" s="78"/>
    </row>
    <row r="17" spans="1:46">
      <c r="A17" s="104" t="s">
        <v>6</v>
      </c>
      <c r="B17" s="117"/>
      <c r="C17" s="115" t="str">
        <f>IF(P16="","",P16)</f>
        <v>千葉県松戸市常盤平3-29-24</v>
      </c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104"/>
      <c r="B18" s="117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104" t="s">
        <v>7</v>
      </c>
      <c r="B19" s="117"/>
      <c r="C19" s="115" t="str">
        <f>IF(AL15="","",AL15&amp;"-"&amp;AK16&amp;"-"&amp;AP16)</f>
        <v>047-387-9495</v>
      </c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104"/>
      <c r="B20" s="117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104" t="s">
        <v>152</v>
      </c>
      <c r="B21" s="117"/>
      <c r="C21" s="244" t="s">
        <v>229</v>
      </c>
      <c r="D21" s="245"/>
      <c r="E21" s="245">
        <v>5314</v>
      </c>
      <c r="F21" s="245"/>
      <c r="G21" s="245">
        <v>5547</v>
      </c>
      <c r="H21" s="245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29"/>
      <c r="B22" s="239"/>
      <c r="C22" s="246"/>
      <c r="D22" s="247"/>
      <c r="E22" s="247"/>
      <c r="F22" s="247"/>
      <c r="G22" s="247"/>
      <c r="H22" s="247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217" t="s">
        <v>197</v>
      </c>
      <c r="B23" s="116" t="s">
        <v>153</v>
      </c>
      <c r="C23" s="193" t="s">
        <v>172</v>
      </c>
      <c r="D23" s="194"/>
      <c r="E23" s="195" t="s">
        <v>173</v>
      </c>
      <c r="F23" s="196"/>
      <c r="G23" s="116" t="s">
        <v>154</v>
      </c>
      <c r="H23" s="116"/>
      <c r="I23" s="116" t="s">
        <v>155</v>
      </c>
      <c r="J23" s="116"/>
      <c r="K23" s="116"/>
      <c r="L23" s="116"/>
      <c r="M23" s="116" t="s">
        <v>156</v>
      </c>
      <c r="N23" s="116"/>
      <c r="O23" s="116"/>
      <c r="P23" s="157" t="s">
        <v>166</v>
      </c>
      <c r="Q23" s="116"/>
      <c r="R23" s="116"/>
      <c r="S23" s="116"/>
      <c r="T23" s="15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8"/>
      <c r="B24" s="117"/>
      <c r="C24" s="201" t="s">
        <v>170</v>
      </c>
      <c r="D24" s="202"/>
      <c r="E24" s="203" t="s">
        <v>171</v>
      </c>
      <c r="F24" s="204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59"/>
      <c r="U24" s="1"/>
      <c r="V24" s="1"/>
      <c r="W24" s="1"/>
      <c r="X24" s="1"/>
      <c r="Y24" s="144" t="s">
        <v>167</v>
      </c>
      <c r="Z24" s="145"/>
      <c r="AA24" s="145"/>
      <c r="AB24" s="145"/>
      <c r="AC24" s="145"/>
      <c r="AD24" s="145"/>
      <c r="AE24" s="145"/>
      <c r="AF24" s="145"/>
      <c r="AG24" s="14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1">
        <v>1</v>
      </c>
      <c r="B25" s="187" t="s">
        <v>276</v>
      </c>
      <c r="C25" s="186" t="s">
        <v>230</v>
      </c>
      <c r="D25" s="118"/>
      <c r="E25" s="118" t="s">
        <v>231</v>
      </c>
      <c r="F25" s="119"/>
      <c r="G25" s="163">
        <v>6</v>
      </c>
      <c r="H25" s="164"/>
      <c r="I25" s="163" t="s">
        <v>270</v>
      </c>
      <c r="J25" s="167"/>
      <c r="K25" s="167"/>
      <c r="L25" s="164"/>
      <c r="M25" s="163">
        <v>513673045</v>
      </c>
      <c r="N25" s="167"/>
      <c r="O25" s="164"/>
      <c r="P25" s="163">
        <v>143</v>
      </c>
      <c r="Q25" s="167"/>
      <c r="R25" s="167"/>
      <c r="S25" s="167"/>
      <c r="T25" s="169"/>
      <c r="U25" s="1"/>
      <c r="V25" s="1"/>
      <c r="W25" s="1"/>
      <c r="X25" s="1"/>
      <c r="Y25" s="223">
        <v>11</v>
      </c>
      <c r="Z25" s="224"/>
      <c r="AA25" s="224"/>
      <c r="AB25" s="224"/>
      <c r="AC25" s="224"/>
      <c r="AD25" s="224"/>
      <c r="AE25" s="224"/>
      <c r="AF25" s="224"/>
      <c r="AG25" s="2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2"/>
      <c r="B26" s="124"/>
      <c r="C26" s="120" t="s">
        <v>232</v>
      </c>
      <c r="D26" s="113"/>
      <c r="E26" s="113" t="s">
        <v>233</v>
      </c>
      <c r="F26" s="114"/>
      <c r="G26" s="165"/>
      <c r="H26" s="166"/>
      <c r="I26" s="165"/>
      <c r="J26" s="168"/>
      <c r="K26" s="168"/>
      <c r="L26" s="166"/>
      <c r="M26" s="165"/>
      <c r="N26" s="168"/>
      <c r="O26" s="166"/>
      <c r="P26" s="165"/>
      <c r="Q26" s="168"/>
      <c r="R26" s="168"/>
      <c r="S26" s="168"/>
      <c r="T26" s="170"/>
      <c r="U26" s="1"/>
      <c r="V26" s="1">
        <v>1</v>
      </c>
      <c r="W26" s="1"/>
      <c r="X26" s="1"/>
      <c r="Y26" s="226"/>
      <c r="Z26" s="227"/>
      <c r="AA26" s="227"/>
      <c r="AB26" s="227"/>
      <c r="AC26" s="227"/>
      <c r="AD26" s="227"/>
      <c r="AE26" s="227"/>
      <c r="AF26" s="227"/>
      <c r="AG26" s="2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1">
        <v>2</v>
      </c>
      <c r="B27" s="123">
        <v>2</v>
      </c>
      <c r="C27" s="186" t="s">
        <v>234</v>
      </c>
      <c r="D27" s="118"/>
      <c r="E27" s="118" t="s">
        <v>235</v>
      </c>
      <c r="F27" s="119"/>
      <c r="G27" s="163">
        <v>6</v>
      </c>
      <c r="H27" s="164"/>
      <c r="I27" s="163" t="s">
        <v>271</v>
      </c>
      <c r="J27" s="167"/>
      <c r="K27" s="167"/>
      <c r="L27" s="164"/>
      <c r="M27" s="163">
        <v>515657771</v>
      </c>
      <c r="N27" s="167"/>
      <c r="O27" s="164"/>
      <c r="P27" s="163">
        <v>142</v>
      </c>
      <c r="Q27" s="167"/>
      <c r="R27" s="167"/>
      <c r="S27" s="167"/>
      <c r="T27" s="16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2"/>
      <c r="B28" s="124"/>
      <c r="C28" s="120" t="s">
        <v>236</v>
      </c>
      <c r="D28" s="113"/>
      <c r="E28" s="113" t="s">
        <v>237</v>
      </c>
      <c r="F28" s="114"/>
      <c r="G28" s="165"/>
      <c r="H28" s="166"/>
      <c r="I28" s="165"/>
      <c r="J28" s="168"/>
      <c r="K28" s="168"/>
      <c r="L28" s="166"/>
      <c r="M28" s="165"/>
      <c r="N28" s="168"/>
      <c r="O28" s="166"/>
      <c r="P28" s="165"/>
      <c r="Q28" s="168"/>
      <c r="R28" s="168"/>
      <c r="S28" s="168"/>
      <c r="T28" s="170"/>
      <c r="U28" s="1"/>
      <c r="V28" s="1">
        <v>1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1">
        <v>3</v>
      </c>
      <c r="B29" s="123">
        <v>3</v>
      </c>
      <c r="C29" s="186" t="s">
        <v>238</v>
      </c>
      <c r="D29" s="118"/>
      <c r="E29" s="118" t="s">
        <v>239</v>
      </c>
      <c r="F29" s="119"/>
      <c r="G29" s="163">
        <v>6</v>
      </c>
      <c r="H29" s="164"/>
      <c r="I29" s="163" t="s">
        <v>272</v>
      </c>
      <c r="J29" s="167"/>
      <c r="K29" s="167"/>
      <c r="L29" s="164"/>
      <c r="M29" s="163">
        <v>514692008</v>
      </c>
      <c r="N29" s="167"/>
      <c r="O29" s="164"/>
      <c r="P29" s="163">
        <v>144</v>
      </c>
      <c r="Q29" s="167"/>
      <c r="R29" s="167"/>
      <c r="S29" s="167"/>
      <c r="T29" s="1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2"/>
      <c r="B30" s="124"/>
      <c r="C30" s="120" t="s">
        <v>240</v>
      </c>
      <c r="D30" s="113"/>
      <c r="E30" s="113" t="s">
        <v>241</v>
      </c>
      <c r="F30" s="114"/>
      <c r="G30" s="165"/>
      <c r="H30" s="166"/>
      <c r="I30" s="165"/>
      <c r="J30" s="168"/>
      <c r="K30" s="168"/>
      <c r="L30" s="166"/>
      <c r="M30" s="165"/>
      <c r="N30" s="168"/>
      <c r="O30" s="166"/>
      <c r="P30" s="165"/>
      <c r="Q30" s="168"/>
      <c r="R30" s="168"/>
      <c r="S30" s="168"/>
      <c r="T30" s="170"/>
      <c r="U30" s="1"/>
      <c r="V30" s="1">
        <v>1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1">
        <v>4</v>
      </c>
      <c r="B31" s="123">
        <v>4</v>
      </c>
      <c r="C31" s="186" t="s">
        <v>242</v>
      </c>
      <c r="D31" s="118"/>
      <c r="E31" s="118" t="s">
        <v>243</v>
      </c>
      <c r="F31" s="119"/>
      <c r="G31" s="163">
        <v>4</v>
      </c>
      <c r="H31" s="164"/>
      <c r="I31" s="163" t="s">
        <v>273</v>
      </c>
      <c r="J31" s="167"/>
      <c r="K31" s="167"/>
      <c r="L31" s="164"/>
      <c r="M31" s="163">
        <v>515084907</v>
      </c>
      <c r="N31" s="167"/>
      <c r="O31" s="164"/>
      <c r="P31" s="163">
        <v>140</v>
      </c>
      <c r="Q31" s="167"/>
      <c r="R31" s="167"/>
      <c r="S31" s="167"/>
      <c r="T31" s="1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2"/>
      <c r="B32" s="124"/>
      <c r="C32" s="120" t="s">
        <v>244</v>
      </c>
      <c r="D32" s="113"/>
      <c r="E32" s="113" t="s">
        <v>245</v>
      </c>
      <c r="F32" s="114"/>
      <c r="G32" s="165"/>
      <c r="H32" s="166"/>
      <c r="I32" s="165"/>
      <c r="J32" s="168"/>
      <c r="K32" s="168"/>
      <c r="L32" s="166"/>
      <c r="M32" s="165"/>
      <c r="N32" s="168"/>
      <c r="O32" s="166"/>
      <c r="P32" s="165"/>
      <c r="Q32" s="168"/>
      <c r="R32" s="168"/>
      <c r="S32" s="168"/>
      <c r="T32" s="170"/>
      <c r="U32" s="1"/>
      <c r="V32" s="1">
        <v>0</v>
      </c>
      <c r="W32" s="1"/>
      <c r="X32" s="1"/>
      <c r="Y32" s="144" t="s">
        <v>196</v>
      </c>
      <c r="Z32" s="145"/>
      <c r="AA32" s="145"/>
      <c r="AB32" s="145"/>
      <c r="AC32" s="145"/>
      <c r="AD32" s="145"/>
      <c r="AE32" s="145"/>
      <c r="AF32" s="145"/>
      <c r="AG32" s="14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1">
        <v>5</v>
      </c>
      <c r="B33" s="123">
        <v>5</v>
      </c>
      <c r="C33" s="186" t="s">
        <v>246</v>
      </c>
      <c r="D33" s="118"/>
      <c r="E33" s="118" t="s">
        <v>247</v>
      </c>
      <c r="F33" s="119"/>
      <c r="G33" s="163">
        <v>4</v>
      </c>
      <c r="H33" s="164"/>
      <c r="I33" s="163" t="s">
        <v>273</v>
      </c>
      <c r="J33" s="167"/>
      <c r="K33" s="167"/>
      <c r="L33" s="164"/>
      <c r="M33" s="163">
        <v>515711722</v>
      </c>
      <c r="N33" s="167"/>
      <c r="O33" s="164"/>
      <c r="P33" s="163">
        <v>140</v>
      </c>
      <c r="Q33" s="167"/>
      <c r="R33" s="167"/>
      <c r="S33" s="167"/>
      <c r="T33" s="169"/>
      <c r="U33" s="1"/>
      <c r="V33" s="1"/>
      <c r="W33" s="1"/>
      <c r="X33" s="1"/>
      <c r="Y33" s="147">
        <v>1</v>
      </c>
      <c r="Z33" s="148"/>
      <c r="AA33" s="148"/>
      <c r="AB33" s="148"/>
      <c r="AC33" s="148"/>
      <c r="AD33" s="148"/>
      <c r="AE33" s="148"/>
      <c r="AF33" s="148"/>
      <c r="AG33" s="14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2"/>
      <c r="B34" s="124"/>
      <c r="C34" s="120" t="s">
        <v>248</v>
      </c>
      <c r="D34" s="113"/>
      <c r="E34" s="113" t="s">
        <v>249</v>
      </c>
      <c r="F34" s="114"/>
      <c r="G34" s="165"/>
      <c r="H34" s="166"/>
      <c r="I34" s="165"/>
      <c r="J34" s="168"/>
      <c r="K34" s="168"/>
      <c r="L34" s="166"/>
      <c r="M34" s="165"/>
      <c r="N34" s="168"/>
      <c r="O34" s="166"/>
      <c r="P34" s="165"/>
      <c r="Q34" s="168"/>
      <c r="R34" s="168"/>
      <c r="S34" s="168"/>
      <c r="T34" s="170"/>
      <c r="U34" s="1"/>
      <c r="V34" s="1">
        <v>1</v>
      </c>
      <c r="W34" s="1"/>
      <c r="X34" s="1"/>
      <c r="Y34" s="150"/>
      <c r="Z34" s="151"/>
      <c r="AA34" s="151"/>
      <c r="AB34" s="151"/>
      <c r="AC34" s="151"/>
      <c r="AD34" s="151"/>
      <c r="AE34" s="151"/>
      <c r="AF34" s="151"/>
      <c r="AG34" s="15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1">
        <v>6</v>
      </c>
      <c r="B35" s="123">
        <v>6</v>
      </c>
      <c r="C35" s="186" t="s">
        <v>262</v>
      </c>
      <c r="D35" s="118"/>
      <c r="E35" s="118" t="s">
        <v>263</v>
      </c>
      <c r="F35" s="119"/>
      <c r="G35" s="163">
        <v>4</v>
      </c>
      <c r="H35" s="164"/>
      <c r="I35" s="163" t="s">
        <v>273</v>
      </c>
      <c r="J35" s="167"/>
      <c r="K35" s="167"/>
      <c r="L35" s="164"/>
      <c r="M35" s="163">
        <v>516913754</v>
      </c>
      <c r="N35" s="167"/>
      <c r="O35" s="164"/>
      <c r="P35" s="163">
        <v>122</v>
      </c>
      <c r="Q35" s="167"/>
      <c r="R35" s="167"/>
      <c r="S35" s="167"/>
      <c r="T35" s="16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2"/>
      <c r="B36" s="124"/>
      <c r="C36" s="120" t="s">
        <v>264</v>
      </c>
      <c r="D36" s="113"/>
      <c r="E36" s="113" t="s">
        <v>265</v>
      </c>
      <c r="F36" s="114"/>
      <c r="G36" s="165"/>
      <c r="H36" s="166"/>
      <c r="I36" s="165"/>
      <c r="J36" s="168"/>
      <c r="K36" s="168"/>
      <c r="L36" s="166"/>
      <c r="M36" s="165"/>
      <c r="N36" s="168"/>
      <c r="O36" s="166"/>
      <c r="P36" s="165"/>
      <c r="Q36" s="168"/>
      <c r="R36" s="168"/>
      <c r="S36" s="168"/>
      <c r="T36" s="170"/>
      <c r="U36" s="1"/>
      <c r="V36" s="1">
        <v>1</v>
      </c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1">
        <v>7</v>
      </c>
      <c r="B37" s="123">
        <v>7</v>
      </c>
      <c r="C37" s="186" t="s">
        <v>254</v>
      </c>
      <c r="D37" s="118"/>
      <c r="E37" s="118" t="s">
        <v>255</v>
      </c>
      <c r="F37" s="119"/>
      <c r="G37" s="163">
        <v>4</v>
      </c>
      <c r="H37" s="164"/>
      <c r="I37" s="163" t="s">
        <v>273</v>
      </c>
      <c r="J37" s="167"/>
      <c r="K37" s="167"/>
      <c r="L37" s="164"/>
      <c r="M37" s="163">
        <v>518078201</v>
      </c>
      <c r="N37" s="167"/>
      <c r="O37" s="164"/>
      <c r="P37" s="163">
        <v>142</v>
      </c>
      <c r="Q37" s="167"/>
      <c r="R37" s="167"/>
      <c r="S37" s="167"/>
      <c r="T37" s="1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2"/>
      <c r="B38" s="124"/>
      <c r="C38" s="120" t="s">
        <v>256</v>
      </c>
      <c r="D38" s="113"/>
      <c r="E38" s="113" t="s">
        <v>257</v>
      </c>
      <c r="F38" s="114"/>
      <c r="G38" s="165"/>
      <c r="H38" s="166"/>
      <c r="I38" s="165"/>
      <c r="J38" s="168"/>
      <c r="K38" s="168"/>
      <c r="L38" s="166"/>
      <c r="M38" s="165"/>
      <c r="N38" s="168"/>
      <c r="O38" s="166"/>
      <c r="P38" s="165"/>
      <c r="Q38" s="168"/>
      <c r="R38" s="168"/>
      <c r="S38" s="168"/>
      <c r="T38" s="170"/>
      <c r="U38" s="1"/>
      <c r="V38" s="1">
        <v>1</v>
      </c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1">
        <v>8</v>
      </c>
      <c r="B39" s="123">
        <v>8</v>
      </c>
      <c r="C39" s="186" t="s">
        <v>258</v>
      </c>
      <c r="D39" s="118"/>
      <c r="E39" s="118" t="s">
        <v>259</v>
      </c>
      <c r="F39" s="119"/>
      <c r="G39" s="163">
        <v>4</v>
      </c>
      <c r="H39" s="164"/>
      <c r="I39" s="163" t="s">
        <v>274</v>
      </c>
      <c r="J39" s="167"/>
      <c r="K39" s="167"/>
      <c r="L39" s="164"/>
      <c r="M39" s="163">
        <v>516828570</v>
      </c>
      <c r="N39" s="167"/>
      <c r="O39" s="164"/>
      <c r="P39" s="163">
        <v>145</v>
      </c>
      <c r="Q39" s="167"/>
      <c r="R39" s="167"/>
      <c r="S39" s="167"/>
      <c r="T39" s="1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2"/>
      <c r="B40" s="124"/>
      <c r="C40" s="120" t="s">
        <v>260</v>
      </c>
      <c r="D40" s="113"/>
      <c r="E40" s="113" t="s">
        <v>261</v>
      </c>
      <c r="F40" s="114"/>
      <c r="G40" s="165"/>
      <c r="H40" s="166"/>
      <c r="I40" s="165"/>
      <c r="J40" s="168"/>
      <c r="K40" s="168"/>
      <c r="L40" s="166"/>
      <c r="M40" s="165"/>
      <c r="N40" s="168"/>
      <c r="O40" s="166"/>
      <c r="P40" s="165"/>
      <c r="Q40" s="168"/>
      <c r="R40" s="168"/>
      <c r="S40" s="168"/>
      <c r="T40" s="170"/>
      <c r="U40" s="1"/>
      <c r="V40" s="1">
        <v>1</v>
      </c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1">
        <v>9</v>
      </c>
      <c r="B41" s="123">
        <v>9</v>
      </c>
      <c r="C41" s="222" t="s">
        <v>250</v>
      </c>
      <c r="D41" s="118"/>
      <c r="E41" s="118" t="s">
        <v>251</v>
      </c>
      <c r="F41" s="119"/>
      <c r="G41" s="163">
        <v>4</v>
      </c>
      <c r="H41" s="164"/>
      <c r="I41" s="163" t="s">
        <v>273</v>
      </c>
      <c r="J41" s="167"/>
      <c r="K41" s="167"/>
      <c r="L41" s="164"/>
      <c r="M41" s="163">
        <v>515711736</v>
      </c>
      <c r="N41" s="167"/>
      <c r="O41" s="164"/>
      <c r="P41" s="163">
        <v>130</v>
      </c>
      <c r="Q41" s="167"/>
      <c r="R41" s="167"/>
      <c r="S41" s="167"/>
      <c r="T41" s="1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2"/>
      <c r="B42" s="124"/>
      <c r="C42" s="120" t="s">
        <v>252</v>
      </c>
      <c r="D42" s="113"/>
      <c r="E42" s="113" t="s">
        <v>253</v>
      </c>
      <c r="F42" s="114"/>
      <c r="G42" s="165"/>
      <c r="H42" s="166"/>
      <c r="I42" s="165"/>
      <c r="J42" s="168"/>
      <c r="K42" s="168"/>
      <c r="L42" s="166"/>
      <c r="M42" s="165"/>
      <c r="N42" s="168"/>
      <c r="O42" s="166"/>
      <c r="P42" s="165"/>
      <c r="Q42" s="168"/>
      <c r="R42" s="168"/>
      <c r="S42" s="168"/>
      <c r="T42" s="170"/>
      <c r="U42" s="1"/>
      <c r="V42" s="1">
        <v>1</v>
      </c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1">
        <v>10</v>
      </c>
      <c r="B43" s="123">
        <v>10</v>
      </c>
      <c r="C43" s="186" t="s">
        <v>266</v>
      </c>
      <c r="D43" s="118"/>
      <c r="E43" s="118" t="s">
        <v>267</v>
      </c>
      <c r="F43" s="119"/>
      <c r="G43" s="163">
        <v>4</v>
      </c>
      <c r="H43" s="164"/>
      <c r="I43" s="163" t="s">
        <v>275</v>
      </c>
      <c r="J43" s="167"/>
      <c r="K43" s="167"/>
      <c r="L43" s="164"/>
      <c r="M43" s="163">
        <v>518078195</v>
      </c>
      <c r="N43" s="167"/>
      <c r="O43" s="164"/>
      <c r="P43" s="163">
        <v>132</v>
      </c>
      <c r="Q43" s="167"/>
      <c r="R43" s="167"/>
      <c r="S43" s="167"/>
      <c r="T43" s="1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2"/>
      <c r="B44" s="124"/>
      <c r="C44" s="120" t="s">
        <v>268</v>
      </c>
      <c r="D44" s="113"/>
      <c r="E44" s="113" t="s">
        <v>269</v>
      </c>
      <c r="F44" s="114"/>
      <c r="G44" s="165"/>
      <c r="H44" s="166"/>
      <c r="I44" s="165"/>
      <c r="J44" s="168"/>
      <c r="K44" s="168"/>
      <c r="L44" s="166"/>
      <c r="M44" s="165"/>
      <c r="N44" s="168"/>
      <c r="O44" s="166"/>
      <c r="P44" s="165"/>
      <c r="Q44" s="168"/>
      <c r="R44" s="168"/>
      <c r="S44" s="168"/>
      <c r="T44" s="170"/>
      <c r="U44" s="1"/>
      <c r="V44" s="1">
        <v>1</v>
      </c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1">
        <v>11</v>
      </c>
      <c r="B45" s="123">
        <v>11</v>
      </c>
      <c r="C45" s="186"/>
      <c r="D45" s="118"/>
      <c r="E45" s="118"/>
      <c r="F45" s="119"/>
      <c r="G45" s="163"/>
      <c r="H45" s="164"/>
      <c r="I45" s="163"/>
      <c r="J45" s="167"/>
      <c r="K45" s="167"/>
      <c r="L45" s="164"/>
      <c r="M45" s="163"/>
      <c r="N45" s="167"/>
      <c r="O45" s="164"/>
      <c r="P45" s="163"/>
      <c r="Q45" s="167"/>
      <c r="R45" s="167"/>
      <c r="S45" s="167"/>
      <c r="T45" s="1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2"/>
      <c r="B46" s="124"/>
      <c r="C46" s="120"/>
      <c r="D46" s="113"/>
      <c r="E46" s="113"/>
      <c r="F46" s="114"/>
      <c r="G46" s="165"/>
      <c r="H46" s="166"/>
      <c r="I46" s="165"/>
      <c r="J46" s="168"/>
      <c r="K46" s="168"/>
      <c r="L46" s="166"/>
      <c r="M46" s="165"/>
      <c r="N46" s="168"/>
      <c r="O46" s="166"/>
      <c r="P46" s="165"/>
      <c r="Q46" s="168"/>
      <c r="R46" s="168"/>
      <c r="S46" s="168"/>
      <c r="T46" s="170"/>
      <c r="U46" s="1"/>
      <c r="V46" s="1">
        <v>2</v>
      </c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1">
        <v>12</v>
      </c>
      <c r="B47" s="123">
        <v>12</v>
      </c>
      <c r="C47" s="186"/>
      <c r="D47" s="118"/>
      <c r="E47" s="118"/>
      <c r="F47" s="119"/>
      <c r="G47" s="163"/>
      <c r="H47" s="164"/>
      <c r="I47" s="163"/>
      <c r="J47" s="167"/>
      <c r="K47" s="167"/>
      <c r="L47" s="164"/>
      <c r="M47" s="163"/>
      <c r="N47" s="167"/>
      <c r="O47" s="164"/>
      <c r="P47" s="163"/>
      <c r="Q47" s="167"/>
      <c r="R47" s="167"/>
      <c r="S47" s="167"/>
      <c r="T47" s="1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4"/>
      <c r="B48" s="185"/>
      <c r="C48" s="205"/>
      <c r="D48" s="206"/>
      <c r="E48" s="206"/>
      <c r="F48" s="207"/>
      <c r="G48" s="188"/>
      <c r="H48" s="192"/>
      <c r="I48" s="188"/>
      <c r="J48" s="189"/>
      <c r="K48" s="189"/>
      <c r="L48" s="192"/>
      <c r="M48" s="188"/>
      <c r="N48" s="189"/>
      <c r="O48" s="192"/>
      <c r="P48" s="188"/>
      <c r="Q48" s="189"/>
      <c r="R48" s="189"/>
      <c r="S48" s="189"/>
      <c r="T48" s="19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3">
        <v>13</v>
      </c>
      <c r="B49" s="105"/>
      <c r="C49" s="107"/>
      <c r="D49" s="108"/>
      <c r="E49" s="108"/>
      <c r="F49" s="109"/>
      <c r="G49" s="90"/>
      <c r="H49" s="92"/>
      <c r="I49" s="90"/>
      <c r="J49" s="91"/>
      <c r="K49" s="91"/>
      <c r="L49" s="92"/>
      <c r="M49" s="90"/>
      <c r="N49" s="91"/>
      <c r="O49" s="92"/>
      <c r="P49" s="90"/>
      <c r="Q49" s="91"/>
      <c r="R49" s="91"/>
      <c r="S49" s="91"/>
      <c r="T49" s="9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4"/>
      <c r="B50" s="106"/>
      <c r="C50" s="110"/>
      <c r="D50" s="111"/>
      <c r="E50" s="111"/>
      <c r="F50" s="112"/>
      <c r="G50" s="93"/>
      <c r="H50" s="95"/>
      <c r="I50" s="93"/>
      <c r="J50" s="94"/>
      <c r="K50" s="94"/>
      <c r="L50" s="95"/>
      <c r="M50" s="93"/>
      <c r="N50" s="94"/>
      <c r="O50" s="95"/>
      <c r="P50" s="93"/>
      <c r="Q50" s="94"/>
      <c r="R50" s="94"/>
      <c r="S50" s="94"/>
      <c r="T50" s="9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4">
        <v>14</v>
      </c>
      <c r="B51" s="105"/>
      <c r="C51" s="107"/>
      <c r="D51" s="108"/>
      <c r="E51" s="108"/>
      <c r="F51" s="109"/>
      <c r="G51" s="90"/>
      <c r="H51" s="92"/>
      <c r="I51" s="90"/>
      <c r="J51" s="91"/>
      <c r="K51" s="91"/>
      <c r="L51" s="92"/>
      <c r="M51" s="90"/>
      <c r="N51" s="91"/>
      <c r="O51" s="92"/>
      <c r="P51" s="90">
        <f>SUM(P25:T48)/10</f>
        <v>138</v>
      </c>
      <c r="Q51" s="91"/>
      <c r="R51" s="91"/>
      <c r="S51" s="91"/>
      <c r="T51" s="96"/>
      <c r="U51" s="1"/>
      <c r="V51" s="76">
        <f>SUM(V26:V48)</f>
        <v>11</v>
      </c>
      <c r="W51" s="76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9"/>
      <c r="B52" s="130"/>
      <c r="C52" s="131"/>
      <c r="D52" s="132"/>
      <c r="E52" s="132"/>
      <c r="F52" s="133"/>
      <c r="G52" s="125"/>
      <c r="H52" s="127"/>
      <c r="I52" s="125"/>
      <c r="J52" s="126"/>
      <c r="K52" s="126"/>
      <c r="L52" s="127"/>
      <c r="M52" s="125"/>
      <c r="N52" s="126"/>
      <c r="O52" s="127"/>
      <c r="P52" s="125"/>
      <c r="Q52" s="126"/>
      <c r="R52" s="126"/>
      <c r="S52" s="126"/>
      <c r="T52" s="12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81" t="s">
        <v>169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2"/>
      <c r="V54" s="175" t="s">
        <v>187</v>
      </c>
      <c r="W54" s="176"/>
      <c r="X54" s="176"/>
      <c r="Y54" s="176"/>
      <c r="Z54" s="176"/>
      <c r="AA54" s="176"/>
      <c r="AB54" s="176"/>
      <c r="AC54" s="176"/>
      <c r="AD54" s="176"/>
      <c r="AE54" s="176"/>
      <c r="AF54" s="177"/>
      <c r="AG54" s="178"/>
      <c r="AH54" s="178"/>
      <c r="AI54" s="178"/>
      <c r="AJ54" s="17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8" t="s">
        <v>282</v>
      </c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  <c r="T55" s="200"/>
      <c r="U55" s="22"/>
      <c r="V55" s="83">
        <f>LEN(A55)</f>
        <v>109</v>
      </c>
      <c r="W55" s="84"/>
      <c r="X55" s="84"/>
      <c r="Y55" s="84"/>
      <c r="Z55" s="84"/>
      <c r="AA55" s="84"/>
      <c r="AB55" s="84"/>
      <c r="AC55" s="84"/>
      <c r="AD55" s="84"/>
      <c r="AE55" s="84"/>
      <c r="AF55" s="8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70">
    <mergeCell ref="E21:F22"/>
    <mergeCell ref="G21:H22"/>
    <mergeCell ref="G11:I12"/>
    <mergeCell ref="C4:I4"/>
    <mergeCell ref="C5:I5"/>
    <mergeCell ref="G13:O14"/>
    <mergeCell ref="J7:L8"/>
    <mergeCell ref="J9:L10"/>
    <mergeCell ref="M9:O10"/>
    <mergeCell ref="C14:D14"/>
    <mergeCell ref="C11:D11"/>
    <mergeCell ref="E11:F11"/>
    <mergeCell ref="C12:D12"/>
    <mergeCell ref="J4:O4"/>
    <mergeCell ref="J5:O5"/>
    <mergeCell ref="M6:O6"/>
    <mergeCell ref="M7:O8"/>
    <mergeCell ref="C6:D6"/>
    <mergeCell ref="E6:F6"/>
    <mergeCell ref="C7:D7"/>
    <mergeCell ref="E7:F7"/>
    <mergeCell ref="C8:D8"/>
    <mergeCell ref="E8:F8"/>
    <mergeCell ref="C9:D9"/>
    <mergeCell ref="M43:O44"/>
    <mergeCell ref="P43:T44"/>
    <mergeCell ref="Y25:AG26"/>
    <mergeCell ref="M41:O42"/>
    <mergeCell ref="I41:L42"/>
    <mergeCell ref="M37:O38"/>
    <mergeCell ref="M39:O40"/>
    <mergeCell ref="A1:AS1"/>
    <mergeCell ref="J3:O3"/>
    <mergeCell ref="J2:O2"/>
    <mergeCell ref="P7:Q7"/>
    <mergeCell ref="P9:Q9"/>
    <mergeCell ref="P11:Q11"/>
    <mergeCell ref="J6:L6"/>
    <mergeCell ref="G6:I6"/>
    <mergeCell ref="G7:I8"/>
    <mergeCell ref="G9:I10"/>
    <mergeCell ref="A9:B10"/>
    <mergeCell ref="A6:B8"/>
    <mergeCell ref="A21:B22"/>
    <mergeCell ref="A4:B4"/>
    <mergeCell ref="A5:B5"/>
    <mergeCell ref="P15:Q15"/>
    <mergeCell ref="C21:D22"/>
    <mergeCell ref="G37:H38"/>
    <mergeCell ref="I37:L38"/>
    <mergeCell ref="C38:D38"/>
    <mergeCell ref="E38:F38"/>
    <mergeCell ref="A43:A44"/>
    <mergeCell ref="B43:B44"/>
    <mergeCell ref="C43:D43"/>
    <mergeCell ref="E43:F43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G39:H40"/>
    <mergeCell ref="I39:L40"/>
    <mergeCell ref="I43:L44"/>
    <mergeCell ref="A29:A30"/>
    <mergeCell ref="B29:B30"/>
    <mergeCell ref="C29:D29"/>
    <mergeCell ref="E29:F29"/>
    <mergeCell ref="C39:D39"/>
    <mergeCell ref="E39:F39"/>
    <mergeCell ref="A37:A38"/>
    <mergeCell ref="B37:B38"/>
    <mergeCell ref="A39:A40"/>
    <mergeCell ref="B39:B40"/>
    <mergeCell ref="C37:D37"/>
    <mergeCell ref="E37:F37"/>
    <mergeCell ref="G35:H36"/>
    <mergeCell ref="I35:L36"/>
    <mergeCell ref="M35:O36"/>
    <mergeCell ref="A33:A34"/>
    <mergeCell ref="B33:B34"/>
    <mergeCell ref="C35:D35"/>
    <mergeCell ref="E35:F35"/>
    <mergeCell ref="E33:F33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I29:L30"/>
    <mergeCell ref="M29:O30"/>
    <mergeCell ref="R15:U15"/>
    <mergeCell ref="Y24:AG24"/>
    <mergeCell ref="R11:U11"/>
    <mergeCell ref="AE5:AS5"/>
    <mergeCell ref="AK6:AS6"/>
    <mergeCell ref="AP12:AS12"/>
    <mergeCell ref="AL7:AR7"/>
    <mergeCell ref="R7:U7"/>
    <mergeCell ref="P12:AJ12"/>
    <mergeCell ref="P6:AJ6"/>
    <mergeCell ref="P10:AJ10"/>
    <mergeCell ref="P8:AJ8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I47:L48"/>
    <mergeCell ref="C47:D47"/>
    <mergeCell ref="E47:F47"/>
    <mergeCell ref="C48:D48"/>
    <mergeCell ref="E48:F48"/>
    <mergeCell ref="C34:D34"/>
    <mergeCell ref="E34:F34"/>
    <mergeCell ref="C36:D36"/>
    <mergeCell ref="E36:F36"/>
    <mergeCell ref="C40:D40"/>
    <mergeCell ref="E40:F40"/>
    <mergeCell ref="I31:L32"/>
    <mergeCell ref="M31:O32"/>
    <mergeCell ref="C28:D28"/>
    <mergeCell ref="E28:F28"/>
    <mergeCell ref="A54:T54"/>
    <mergeCell ref="A47:A48"/>
    <mergeCell ref="B47:B48"/>
    <mergeCell ref="A45:A46"/>
    <mergeCell ref="C33:D33"/>
    <mergeCell ref="C13:D13"/>
    <mergeCell ref="C15:D15"/>
    <mergeCell ref="C16:D16"/>
    <mergeCell ref="A27:A28"/>
    <mergeCell ref="B27:B28"/>
    <mergeCell ref="B25:B26"/>
    <mergeCell ref="A25:A26"/>
    <mergeCell ref="E26:F26"/>
    <mergeCell ref="B23:B24"/>
    <mergeCell ref="B45:B46"/>
    <mergeCell ref="C45:D45"/>
    <mergeCell ref="C46:D46"/>
    <mergeCell ref="G51:H52"/>
    <mergeCell ref="P47:T48"/>
    <mergeCell ref="P39:T40"/>
    <mergeCell ref="P41:T42"/>
    <mergeCell ref="G47:H48"/>
    <mergeCell ref="M47:O48"/>
    <mergeCell ref="R13:U13"/>
    <mergeCell ref="G45:H46"/>
    <mergeCell ref="I45:L46"/>
    <mergeCell ref="M45:O46"/>
    <mergeCell ref="P45:T46"/>
    <mergeCell ref="AE3:AS3"/>
    <mergeCell ref="P35:T36"/>
    <mergeCell ref="P37:T38"/>
    <mergeCell ref="E45:F45"/>
    <mergeCell ref="E46:F46"/>
    <mergeCell ref="P3:AD3"/>
    <mergeCell ref="P33:T34"/>
    <mergeCell ref="P27:T28"/>
    <mergeCell ref="P29:T30"/>
    <mergeCell ref="W13:AJ13"/>
    <mergeCell ref="E9:F9"/>
    <mergeCell ref="E10:F10"/>
    <mergeCell ref="P25:T26"/>
    <mergeCell ref="E15:F15"/>
    <mergeCell ref="M25:O26"/>
    <mergeCell ref="C17:O18"/>
    <mergeCell ref="C23:D23"/>
    <mergeCell ref="E23:F23"/>
    <mergeCell ref="E32:F32"/>
    <mergeCell ref="G27:H28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E12:F12"/>
    <mergeCell ref="W11:AJ11"/>
    <mergeCell ref="AE2:AS2"/>
    <mergeCell ref="P2:AD2"/>
    <mergeCell ref="I27:L28"/>
    <mergeCell ref="C27:D27"/>
    <mergeCell ref="E27:F27"/>
    <mergeCell ref="G25:H26"/>
    <mergeCell ref="I25:L26"/>
    <mergeCell ref="M27:O28"/>
    <mergeCell ref="C26:D26"/>
    <mergeCell ref="C10:D10"/>
    <mergeCell ref="P4:AS4"/>
    <mergeCell ref="P5:AD5"/>
    <mergeCell ref="R9:U9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L13:AR13"/>
    <mergeCell ref="P14:AJ14"/>
    <mergeCell ref="AK14:AN14"/>
    <mergeCell ref="A49:A50"/>
    <mergeCell ref="B49:B50"/>
    <mergeCell ref="C49:D49"/>
    <mergeCell ref="E49:F49"/>
    <mergeCell ref="C50:D50"/>
    <mergeCell ref="E50:F50"/>
    <mergeCell ref="G49:H50"/>
    <mergeCell ref="I49:L50"/>
    <mergeCell ref="E16:F16"/>
    <mergeCell ref="C19:O20"/>
    <mergeCell ref="G23:H24"/>
    <mergeCell ref="I23:L24"/>
    <mergeCell ref="M23:O24"/>
    <mergeCell ref="E13:F13"/>
    <mergeCell ref="C30:D30"/>
    <mergeCell ref="E14:F14"/>
    <mergeCell ref="E30:F30"/>
    <mergeCell ref="A35:A36"/>
    <mergeCell ref="B35:B36"/>
    <mergeCell ref="V51:W51"/>
    <mergeCell ref="AT7:AT8"/>
    <mergeCell ref="AT9:AT10"/>
    <mergeCell ref="AT11:AT12"/>
    <mergeCell ref="AT15:AT16"/>
    <mergeCell ref="AT13:AT14"/>
    <mergeCell ref="AP14:AS14"/>
    <mergeCell ref="W7:AJ7"/>
    <mergeCell ref="V55:AF55"/>
    <mergeCell ref="AL15:AR15"/>
    <mergeCell ref="AK16:AN16"/>
    <mergeCell ref="AP16:AS16"/>
    <mergeCell ref="AL11:AR11"/>
    <mergeCell ref="AK12:AN12"/>
    <mergeCell ref="AL9:AR9"/>
    <mergeCell ref="AK10:AN10"/>
    <mergeCell ref="AK8:AN8"/>
    <mergeCell ref="AP8:AS8"/>
    <mergeCell ref="AP10:AS10"/>
    <mergeCell ref="V54:AF54"/>
    <mergeCell ref="AG54:AJ54"/>
    <mergeCell ref="W9:AJ9"/>
  </mergeCells>
  <phoneticPr fontId="3"/>
  <conditionalFormatting sqref="C5:I5">
    <cfRule type="expression" dxfId="1" priority="2" stopIfTrue="1">
      <formula>$J$3="男女混合"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2" t="str">
        <f>IF(入力!C3="","",入力!C3)</f>
        <v>松戸ミライズバレーボールクラブ</v>
      </c>
      <c r="D2" s="272"/>
      <c r="E2" s="272"/>
      <c r="F2" s="272"/>
      <c r="G2" s="272"/>
      <c r="H2" s="272"/>
      <c r="I2" s="272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>
      <c r="A3" s="263"/>
      <c r="B3" s="263"/>
      <c r="C3" s="272"/>
      <c r="D3" s="272"/>
      <c r="E3" s="272"/>
      <c r="F3" s="272"/>
      <c r="G3" s="272"/>
      <c r="H3" s="272"/>
      <c r="I3" s="272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433742540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木戸　一夫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508568040</v>
      </c>
      <c r="H7" s="271"/>
      <c r="I7" s="271"/>
      <c r="J7" s="271" t="str">
        <f>IF(入力!J7="","",入力!J7)</f>
        <v/>
      </c>
      <c r="K7" s="271"/>
      <c r="L7" s="271"/>
      <c r="M7" s="271">
        <f>IF(入力!M7="","",入力!M7)</f>
        <v>400849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宮本　久雄</v>
      </c>
      <c r="D9" s="265"/>
      <c r="E9" s="265"/>
      <c r="F9" s="265"/>
      <c r="G9" s="271">
        <f>IF(入力!G9="","",入力!G9)</f>
        <v>513561113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入江　勝光</v>
      </c>
      <c r="D11" s="265"/>
      <c r="E11" s="265"/>
      <c r="F11" s="265"/>
      <c r="G11" s="271">
        <f>IF(入力!G11="","",入力!G11)</f>
        <v>508579672</v>
      </c>
      <c r="H11" s="271"/>
      <c r="I11" s="271"/>
      <c r="J11" s="271" t="str">
        <f>IF(入力!J11="","",入力!J11)</f>
        <v/>
      </c>
      <c r="K11" s="271"/>
      <c r="L11" s="271"/>
      <c r="M11" s="271">
        <f>IF(入力!M11="","",入力!M11)</f>
        <v>342433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19"/>
      <c r="H13" s="219"/>
      <c r="I13" s="219"/>
      <c r="J13" s="219"/>
      <c r="K13" s="219"/>
      <c r="L13" s="219"/>
      <c r="M13" s="219"/>
      <c r="N13" s="219"/>
      <c r="O13" s="219"/>
    </row>
    <row r="14" spans="1:15" ht="15" customHeight="1">
      <c r="A14" s="263"/>
      <c r="B14" s="263"/>
      <c r="C14" s="268"/>
      <c r="D14" s="269"/>
      <c r="E14" s="269"/>
      <c r="F14" s="269"/>
      <c r="G14" s="219"/>
      <c r="H14" s="219"/>
      <c r="I14" s="219"/>
      <c r="J14" s="219"/>
      <c r="K14" s="219"/>
      <c r="L14" s="219"/>
      <c r="M14" s="219"/>
      <c r="N14" s="219"/>
      <c r="O14" s="219"/>
    </row>
    <row r="15" spans="1:15" ht="15" customHeight="1">
      <c r="A15" s="263" t="s">
        <v>5</v>
      </c>
      <c r="B15" s="263"/>
      <c r="C15" s="264" t="str">
        <f>IF(入力!C16="","",入力!C16&amp;"　"&amp;入力!E16)</f>
        <v>木戸　一夫</v>
      </c>
      <c r="D15" s="265"/>
      <c r="E15" s="265"/>
      <c r="F15" s="273" t="s">
        <v>22</v>
      </c>
      <c r="G15" s="219"/>
      <c r="H15" s="219"/>
      <c r="I15" s="219"/>
      <c r="J15" s="219"/>
      <c r="K15" s="219"/>
      <c r="L15" s="219"/>
      <c r="M15" s="219"/>
      <c r="N15" s="219"/>
      <c r="O15" s="219"/>
    </row>
    <row r="16" spans="1:15" ht="15" customHeight="1">
      <c r="A16" s="263"/>
      <c r="B16" s="263"/>
      <c r="C16" s="268"/>
      <c r="D16" s="269"/>
      <c r="E16" s="269"/>
      <c r="F16" s="274"/>
      <c r="G16" s="219"/>
      <c r="H16" s="219"/>
      <c r="I16" s="219"/>
      <c r="J16" s="219"/>
      <c r="K16" s="219"/>
      <c r="L16" s="219"/>
      <c r="M16" s="219"/>
      <c r="N16" s="219"/>
      <c r="O16" s="219"/>
    </row>
    <row r="17" spans="1:15">
      <c r="A17" s="263" t="s">
        <v>6</v>
      </c>
      <c r="B17" s="263"/>
      <c r="C17" s="272" t="str">
        <f>IF(入力!C17="","",入力!C17&amp;"　"&amp;入力!E17)</f>
        <v>千葉県松戸市常盤平3-29-24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>
      <c r="A18" s="263"/>
      <c r="B18" s="263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3" t="s">
        <v>7</v>
      </c>
      <c r="B19" s="263"/>
      <c r="C19" s="272" t="str">
        <f>IF(入力!C19="","",入力!C19&amp;"　"&amp;入力!E19)</f>
        <v>047-387-9495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3"/>
      <c r="B20" s="263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3" t="s">
        <v>8</v>
      </c>
      <c r="B21" s="263"/>
      <c r="C21" s="272" t="str">
        <f>IF(入力!C21="","",入力!C21&amp;"－"&amp;入力!E21&amp;"－"&amp;入力!G21)</f>
        <v>090－5314－5547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3"/>
      <c r="B22" s="263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大越　洸希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和名ヶ谷小学校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513673045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秋元　大佑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南部小学校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515657771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深澤　直仁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八ヶ崎小学校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514692008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小島　敬司</v>
      </c>
      <c r="D31" s="265"/>
      <c r="E31" s="265"/>
      <c r="F31" s="265"/>
      <c r="G31" s="263">
        <f>IF(入力!G31="","",入力!G31)</f>
        <v>4</v>
      </c>
      <c r="H31" s="263" t="str">
        <f>IF(入力!H31="","",入力!H31)</f>
        <v/>
      </c>
      <c r="I31" s="263" t="str">
        <f>IF(入力!I31="","",入力!I31)</f>
        <v>北部小学校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515084907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深川　蒼太</v>
      </c>
      <c r="D33" s="265"/>
      <c r="E33" s="265"/>
      <c r="F33" s="265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北部小学校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515711722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小池　和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北部小学校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516913754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齊　弥真太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北部小学校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518078201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小梢　一輝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中部小学校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516828570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宇野　孝侑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北部小学校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515711736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生田目　蒼真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相模台小学校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518078195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2:B3"/>
    <mergeCell ref="A4:B5"/>
    <mergeCell ref="A9:B10"/>
    <mergeCell ref="A11:B12"/>
    <mergeCell ref="C2:I3"/>
    <mergeCell ref="J9:L10"/>
    <mergeCell ref="J11:L12"/>
    <mergeCell ref="J2:O3"/>
    <mergeCell ref="C4:I5"/>
    <mergeCell ref="J5:O5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A6:B8"/>
    <mergeCell ref="J6:L6"/>
    <mergeCell ref="J7:L8"/>
    <mergeCell ref="G11:I12"/>
    <mergeCell ref="G13:O14"/>
    <mergeCell ref="M9:O10"/>
    <mergeCell ref="M6:O6"/>
    <mergeCell ref="M7:O8"/>
    <mergeCell ref="M11:O12"/>
    <mergeCell ref="A13:B14"/>
    <mergeCell ref="A17:B18"/>
    <mergeCell ref="A19:B20"/>
    <mergeCell ref="C17:O18"/>
    <mergeCell ref="C19:O20"/>
    <mergeCell ref="C21:O22"/>
    <mergeCell ref="C29:F30"/>
    <mergeCell ref="G29:H30"/>
    <mergeCell ref="C25:F26"/>
    <mergeCell ref="G25:H26"/>
    <mergeCell ref="A25:A26"/>
    <mergeCell ref="B25:B26"/>
    <mergeCell ref="I25:L26"/>
    <mergeCell ref="M25:O26"/>
    <mergeCell ref="A27:A28"/>
    <mergeCell ref="B27:B28"/>
    <mergeCell ref="C27:F28"/>
    <mergeCell ref="G27:H28"/>
    <mergeCell ref="A29:A30"/>
    <mergeCell ref="B29:B30"/>
    <mergeCell ref="I23:L24"/>
    <mergeCell ref="M23:O24"/>
    <mergeCell ref="C23:F24"/>
    <mergeCell ref="M31:O32"/>
    <mergeCell ref="I29:L30"/>
    <mergeCell ref="M29:O30"/>
    <mergeCell ref="I27:L28"/>
    <mergeCell ref="M27:O28"/>
    <mergeCell ref="I33:L34"/>
    <mergeCell ref="M33:O34"/>
    <mergeCell ref="A33:A34"/>
    <mergeCell ref="B33:B34"/>
    <mergeCell ref="C33:F34"/>
    <mergeCell ref="G33:H34"/>
    <mergeCell ref="A31:A32"/>
    <mergeCell ref="B31:B32"/>
    <mergeCell ref="C31:F32"/>
    <mergeCell ref="G31:H32"/>
    <mergeCell ref="I31:L32"/>
    <mergeCell ref="A35:A36"/>
    <mergeCell ref="B35:B36"/>
    <mergeCell ref="C35:F36"/>
    <mergeCell ref="G35:H36"/>
    <mergeCell ref="I35:L36"/>
    <mergeCell ref="M35:O36"/>
    <mergeCell ref="I37:L38"/>
    <mergeCell ref="M37:O38"/>
    <mergeCell ref="A39:A40"/>
    <mergeCell ref="B39:B40"/>
    <mergeCell ref="A37:A38"/>
    <mergeCell ref="B37:B38"/>
    <mergeCell ref="C37:F38"/>
    <mergeCell ref="G37:H38"/>
    <mergeCell ref="C39:F40"/>
    <mergeCell ref="G39:H40"/>
    <mergeCell ref="C43:F44"/>
    <mergeCell ref="G43:H44"/>
    <mergeCell ref="A41:A42"/>
    <mergeCell ref="B41:B42"/>
    <mergeCell ref="C41:F42"/>
    <mergeCell ref="G41:H42"/>
    <mergeCell ref="I41:L42"/>
    <mergeCell ref="M41:O42"/>
    <mergeCell ref="I39:L40"/>
    <mergeCell ref="M39:O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3:A44"/>
    <mergeCell ref="B43:B44"/>
  </mergeCells>
  <phoneticPr fontId="3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25" zoomScaleNormal="100" zoomScaleSheetLayoutView="100" workbookViewId="0">
      <selection activeCell="AT8" sqref="AT8"/>
    </sheetView>
  </sheetViews>
  <sheetFormatPr defaultColWidth="1.625" defaultRowHeight="13.5"/>
  <cols>
    <col min="58" max="58" width="2.25" customWidth="1"/>
  </cols>
  <sheetData>
    <row r="1" spans="1:60">
      <c r="AS1" s="4" t="s">
        <v>284</v>
      </c>
      <c r="AT1" s="4"/>
      <c r="AU1" s="4"/>
      <c r="AV1" s="392">
        <v>1</v>
      </c>
      <c r="AW1" s="392"/>
      <c r="AX1" s="4" t="s">
        <v>27</v>
      </c>
      <c r="AY1" s="5"/>
      <c r="AZ1" s="392">
        <v>5</v>
      </c>
      <c r="BA1" s="392"/>
      <c r="BB1" s="4" t="s">
        <v>28</v>
      </c>
      <c r="BC1" s="5"/>
      <c r="BD1" s="392">
        <v>7</v>
      </c>
      <c r="BE1" s="392"/>
      <c r="BF1" s="4" t="s">
        <v>29</v>
      </c>
    </row>
    <row r="3" spans="1:60" ht="9.75" customHeight="1"/>
    <row r="4" spans="1:60" ht="9.75" customHeight="1"/>
    <row r="5" spans="1:60" ht="28.5">
      <c r="A5" s="6"/>
      <c r="B5" s="6"/>
      <c r="C5" s="393" t="s">
        <v>64</v>
      </c>
      <c r="D5" s="393"/>
      <c r="E5" s="393"/>
      <c r="F5" s="393"/>
      <c r="G5" s="393"/>
      <c r="H5" s="393"/>
      <c r="I5" s="393"/>
      <c r="J5" s="393"/>
      <c r="K5" s="393"/>
      <c r="L5" s="393"/>
      <c r="M5" s="393"/>
      <c r="N5" s="393"/>
      <c r="O5" s="393"/>
      <c r="P5" s="393"/>
      <c r="Q5" s="393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393"/>
      <c r="AC5" s="393"/>
      <c r="AD5" s="393"/>
      <c r="AE5" s="393"/>
      <c r="AF5" s="393"/>
      <c r="AG5" s="393"/>
      <c r="AH5" s="393"/>
      <c r="AI5" s="393"/>
      <c r="AJ5" s="393"/>
      <c r="AK5" s="393"/>
      <c r="AL5" s="393"/>
      <c r="AM5" s="393"/>
      <c r="AN5" s="393"/>
      <c r="AO5" s="393"/>
      <c r="AP5" s="393"/>
      <c r="AQ5" s="393"/>
      <c r="AR5" s="393"/>
      <c r="AS5" s="393"/>
      <c r="AT5" s="393"/>
      <c r="AU5" s="393"/>
      <c r="AV5" s="393"/>
      <c r="AW5" s="393"/>
      <c r="AX5" s="393"/>
      <c r="AY5" s="393"/>
      <c r="AZ5" s="393"/>
      <c r="BA5" s="393"/>
      <c r="BB5" s="393"/>
      <c r="BC5" s="393"/>
      <c r="BD5" s="393"/>
      <c r="BE5" s="393"/>
      <c r="BF5" s="39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03" t="s">
        <v>31</v>
      </c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06"/>
      <c r="D9" s="407"/>
      <c r="E9" s="407"/>
      <c r="F9" s="407"/>
      <c r="G9" s="407"/>
      <c r="H9" s="407"/>
      <c r="I9" s="407"/>
      <c r="J9" s="407"/>
      <c r="K9" s="407"/>
      <c r="L9" s="407"/>
      <c r="M9" s="407"/>
      <c r="N9" s="407"/>
      <c r="O9" s="407"/>
      <c r="P9" s="407"/>
      <c r="Q9" s="40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09"/>
      <c r="D10" s="410"/>
      <c r="E10" s="410"/>
      <c r="F10" s="410"/>
      <c r="G10" s="410"/>
      <c r="H10" s="410"/>
      <c r="I10" s="410"/>
      <c r="J10" s="410"/>
      <c r="K10" s="410"/>
      <c r="L10" s="410"/>
      <c r="M10" s="410"/>
      <c r="N10" s="410"/>
      <c r="O10" s="410"/>
      <c r="P10" s="410"/>
      <c r="Q10" s="411"/>
      <c r="S10" s="4" t="s">
        <v>32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33</v>
      </c>
    </row>
    <row r="11" spans="1:60" ht="5.25" customHeight="1"/>
    <row r="12" spans="1:60" ht="5.25" customHeight="1">
      <c r="G12" s="4"/>
      <c r="H12" s="395">
        <v>36</v>
      </c>
      <c r="I12" s="396"/>
      <c r="J12" s="397"/>
      <c r="K12" s="4"/>
    </row>
    <row r="13" spans="1:60" ht="13.5" customHeight="1">
      <c r="F13" s="4" t="s">
        <v>34</v>
      </c>
      <c r="G13" s="4"/>
      <c r="H13" s="398"/>
      <c r="I13" s="399"/>
      <c r="J13" s="400"/>
      <c r="K13" s="4" t="s">
        <v>35</v>
      </c>
      <c r="L13" s="10"/>
      <c r="M13" s="10"/>
      <c r="N13" s="10"/>
      <c r="Q13" s="11"/>
    </row>
    <row r="14" spans="1:60" ht="5.25" customHeight="1">
      <c r="F14" s="12"/>
      <c r="G14" s="4"/>
      <c r="H14" s="360"/>
      <c r="I14" s="361"/>
      <c r="J14" s="36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12" t="s">
        <v>36</v>
      </c>
      <c r="D16" s="413"/>
      <c r="E16" s="413"/>
      <c r="F16" s="413"/>
      <c r="G16" s="414"/>
      <c r="H16" s="390" t="s">
        <v>65</v>
      </c>
      <c r="I16" s="391"/>
      <c r="J16" s="391"/>
      <c r="K16" s="348" t="s">
        <v>285</v>
      </c>
      <c r="L16" s="348"/>
      <c r="M16" s="348"/>
      <c r="N16" s="348"/>
      <c r="O16" s="348"/>
      <c r="P16" s="348"/>
      <c r="Q16" s="348"/>
      <c r="R16" s="348"/>
      <c r="S16" s="348"/>
      <c r="T16" s="348"/>
      <c r="U16" s="348"/>
      <c r="V16" s="348"/>
      <c r="W16" s="348"/>
      <c r="X16" s="349"/>
      <c r="Y16" s="347" t="s">
        <v>66</v>
      </c>
      <c r="Z16" s="348"/>
      <c r="AA16" s="348"/>
      <c r="AB16" s="348"/>
      <c r="AC16" s="348"/>
      <c r="AD16" s="348"/>
      <c r="AE16" s="348"/>
      <c r="AF16" s="348"/>
      <c r="AG16" s="348"/>
      <c r="AH16" s="348"/>
      <c r="AI16" s="349"/>
      <c r="AJ16" s="429" t="s">
        <v>37</v>
      </c>
      <c r="AK16" s="379"/>
      <c r="AL16" s="379"/>
      <c r="AM16" s="380"/>
      <c r="AN16" s="384" t="str">
        <f>IF(入力!P3="","",入力!P3)</f>
        <v>松戸市</v>
      </c>
      <c r="AO16" s="385"/>
      <c r="AP16" s="385"/>
      <c r="AQ16" s="385"/>
      <c r="AR16" s="385"/>
      <c r="AS16" s="385"/>
      <c r="AT16" s="379" t="s">
        <v>67</v>
      </c>
      <c r="AU16" s="380"/>
      <c r="AV16" s="432" t="s">
        <v>38</v>
      </c>
      <c r="AW16" s="413"/>
      <c r="AX16" s="413"/>
      <c r="AY16" s="414"/>
      <c r="AZ16" s="434" t="str">
        <f>IF(入力!P5="","",入力!P5)</f>
        <v>新京成</v>
      </c>
      <c r="BA16" s="435"/>
      <c r="BB16" s="435"/>
      <c r="BC16" s="435"/>
      <c r="BD16" s="435"/>
      <c r="BE16" s="435"/>
      <c r="BF16" s="417" t="s">
        <v>39</v>
      </c>
    </row>
    <row r="17" spans="3:58" ht="4.5" customHeight="1">
      <c r="C17" s="415"/>
      <c r="D17" s="322"/>
      <c r="E17" s="322"/>
      <c r="F17" s="322"/>
      <c r="G17" s="416"/>
      <c r="H17" s="425" t="str">
        <f>IF(入力!C3="","",入力!C3)</f>
        <v>松戸ミライズバレーボールクラブ</v>
      </c>
      <c r="I17" s="426"/>
      <c r="J17" s="426"/>
      <c r="K17" s="426"/>
      <c r="L17" s="426"/>
      <c r="M17" s="426"/>
      <c r="N17" s="426"/>
      <c r="O17" s="426"/>
      <c r="P17" s="426"/>
      <c r="Q17" s="426"/>
      <c r="R17" s="426"/>
      <c r="S17" s="426"/>
      <c r="T17" s="426"/>
      <c r="U17" s="421" t="str">
        <f>IF(入力!J3="","","("&amp;入力!J3&amp;")")</f>
        <v>(男子)</v>
      </c>
      <c r="V17" s="421"/>
      <c r="W17" s="421"/>
      <c r="X17" s="422"/>
      <c r="Y17" s="350">
        <f>IF(入力!C4="","",入力!C4)</f>
        <v>433742540</v>
      </c>
      <c r="Z17" s="351"/>
      <c r="AA17" s="351"/>
      <c r="AB17" s="351"/>
      <c r="AC17" s="351"/>
      <c r="AD17" s="351"/>
      <c r="AE17" s="351"/>
      <c r="AF17" s="351"/>
      <c r="AG17" s="351"/>
      <c r="AH17" s="351"/>
      <c r="AI17" s="352"/>
      <c r="AJ17" s="430"/>
      <c r="AK17" s="381"/>
      <c r="AL17" s="381"/>
      <c r="AM17" s="382"/>
      <c r="AN17" s="386"/>
      <c r="AO17" s="387"/>
      <c r="AP17" s="387"/>
      <c r="AQ17" s="387"/>
      <c r="AR17" s="387"/>
      <c r="AS17" s="387"/>
      <c r="AT17" s="381"/>
      <c r="AU17" s="382"/>
      <c r="AV17" s="433"/>
      <c r="AW17" s="322"/>
      <c r="AX17" s="322"/>
      <c r="AY17" s="416"/>
      <c r="AZ17" s="436"/>
      <c r="BA17" s="437"/>
      <c r="BB17" s="437"/>
      <c r="BC17" s="437"/>
      <c r="BD17" s="437"/>
      <c r="BE17" s="437"/>
      <c r="BF17" s="418"/>
    </row>
    <row r="18" spans="3:58" ht="16.5" customHeight="1">
      <c r="C18" s="369"/>
      <c r="D18" s="323"/>
      <c r="E18" s="323"/>
      <c r="F18" s="323"/>
      <c r="G18" s="370"/>
      <c r="H18" s="427"/>
      <c r="I18" s="428"/>
      <c r="J18" s="428"/>
      <c r="K18" s="428"/>
      <c r="L18" s="428"/>
      <c r="M18" s="428"/>
      <c r="N18" s="428"/>
      <c r="O18" s="428"/>
      <c r="P18" s="428"/>
      <c r="Q18" s="428"/>
      <c r="R18" s="428"/>
      <c r="S18" s="428"/>
      <c r="T18" s="428"/>
      <c r="U18" s="423"/>
      <c r="V18" s="423"/>
      <c r="W18" s="423"/>
      <c r="X18" s="424"/>
      <c r="Y18" s="353"/>
      <c r="Z18" s="354"/>
      <c r="AA18" s="354"/>
      <c r="AB18" s="354"/>
      <c r="AC18" s="354"/>
      <c r="AD18" s="354"/>
      <c r="AE18" s="354"/>
      <c r="AF18" s="354"/>
      <c r="AG18" s="354"/>
      <c r="AH18" s="354"/>
      <c r="AI18" s="355"/>
      <c r="AJ18" s="431"/>
      <c r="AK18" s="363"/>
      <c r="AL18" s="363"/>
      <c r="AM18" s="383"/>
      <c r="AN18" s="388"/>
      <c r="AO18" s="389"/>
      <c r="AP18" s="389"/>
      <c r="AQ18" s="389"/>
      <c r="AR18" s="389"/>
      <c r="AS18" s="389"/>
      <c r="AT18" s="363"/>
      <c r="AU18" s="383"/>
      <c r="AV18" s="378"/>
      <c r="AW18" s="323"/>
      <c r="AX18" s="323"/>
      <c r="AY18" s="370"/>
      <c r="AZ18" s="419" t="str">
        <f>IF(入力!AE5="","",入力!AE5)</f>
        <v>上本郷</v>
      </c>
      <c r="BA18" s="420"/>
      <c r="BB18" s="420"/>
      <c r="BC18" s="420"/>
      <c r="BD18" s="420"/>
      <c r="BE18" s="420"/>
      <c r="BF18" s="13" t="s">
        <v>40</v>
      </c>
    </row>
    <row r="19" spans="3:58" ht="15" customHeight="1">
      <c r="C19" s="401"/>
      <c r="D19" s="402"/>
      <c r="E19" s="402"/>
      <c r="F19" s="402"/>
      <c r="G19" s="402"/>
      <c r="H19" s="402"/>
      <c r="I19" s="402"/>
      <c r="J19" s="402"/>
      <c r="K19" s="402"/>
      <c r="L19" s="402"/>
      <c r="M19" s="402"/>
      <c r="N19" s="402"/>
      <c r="O19" s="358" t="s">
        <v>41</v>
      </c>
      <c r="P19" s="358"/>
      <c r="Q19" s="358"/>
      <c r="R19" s="358"/>
      <c r="S19" s="358"/>
      <c r="T19" s="358"/>
      <c r="U19" s="358"/>
      <c r="V19" s="358"/>
      <c r="W19" s="358"/>
      <c r="X19" s="358"/>
      <c r="Y19" s="358"/>
      <c r="Z19" s="358"/>
      <c r="AA19" s="358"/>
      <c r="AB19" s="358"/>
      <c r="AC19" s="358"/>
      <c r="AD19" s="358" t="s">
        <v>68</v>
      </c>
      <c r="AE19" s="358"/>
      <c r="AF19" s="358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 t="s">
        <v>69</v>
      </c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94"/>
    </row>
    <row r="20" spans="3:58" ht="15" customHeight="1">
      <c r="C20" s="357" t="s">
        <v>42</v>
      </c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8"/>
      <c r="O20" s="356" t="str">
        <f>IF(入力!J7="","",入力!J7)</f>
        <v/>
      </c>
      <c r="P20" s="356"/>
      <c r="Q20" s="356"/>
      <c r="R20" s="356"/>
      <c r="S20" s="356"/>
      <c r="T20" s="356"/>
      <c r="U20" s="356"/>
      <c r="V20" s="356"/>
      <c r="W20" s="356"/>
      <c r="X20" s="356"/>
      <c r="Y20" s="356"/>
      <c r="Z20" s="356"/>
      <c r="AA20" s="356"/>
      <c r="AB20" s="356"/>
      <c r="AC20" s="356"/>
      <c r="AD20" s="356" t="str">
        <f>IF(入力!J9="","",入力!J9)</f>
        <v/>
      </c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 t="str">
        <f>IF(入力!J11="","",入力!J11)</f>
        <v/>
      </c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77"/>
    </row>
    <row r="21" spans="3:58" ht="15" customHeight="1">
      <c r="C21" s="357" t="s">
        <v>43</v>
      </c>
      <c r="D21" s="358"/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6">
        <f>IF(入力!M7="","",入力!M7)</f>
        <v>400849</v>
      </c>
      <c r="P21" s="356"/>
      <c r="Q21" s="356"/>
      <c r="R21" s="356"/>
      <c r="S21" s="356"/>
      <c r="T21" s="356"/>
      <c r="U21" s="356"/>
      <c r="V21" s="356"/>
      <c r="W21" s="356"/>
      <c r="X21" s="356"/>
      <c r="Y21" s="356"/>
      <c r="Z21" s="356"/>
      <c r="AA21" s="356"/>
      <c r="AB21" s="356"/>
      <c r="AC21" s="356"/>
      <c r="AD21" s="356" t="str">
        <f>IF(入力!M9="","",入力!M9)</f>
        <v/>
      </c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>
        <f>IF(入力!M11="","",入力!M11)</f>
        <v>342433</v>
      </c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77"/>
    </row>
    <row r="22" spans="3:58" ht="12" customHeight="1">
      <c r="C22" s="366" t="s">
        <v>70</v>
      </c>
      <c r="D22" s="367"/>
      <c r="E22" s="367"/>
      <c r="F22" s="367"/>
      <c r="G22" s="368"/>
      <c r="H22" s="359" t="str">
        <f>IF(入力!C7="","",入力!C7&amp;"　"&amp;入力!E7)</f>
        <v>キド　ｶｽﾞｵ</v>
      </c>
      <c r="I22" s="327"/>
      <c r="J22" s="327"/>
      <c r="K22" s="327"/>
      <c r="L22" s="327"/>
      <c r="M22" s="327"/>
      <c r="N22" s="327"/>
      <c r="O22" s="327"/>
      <c r="P22" s="327"/>
      <c r="Q22" s="336"/>
      <c r="R22" s="328" t="s">
        <v>44</v>
      </c>
      <c r="S22" s="327"/>
      <c r="T22" s="337">
        <f>IF(入力!AT7="","",入力!AT7)</f>
        <v>53</v>
      </c>
      <c r="U22" s="338"/>
      <c r="V22" s="339"/>
      <c r="W22" s="328" t="s">
        <v>45</v>
      </c>
      <c r="X22" s="328"/>
      <c r="Y22" s="328"/>
      <c r="Z22" s="14" t="s">
        <v>71</v>
      </c>
      <c r="AA22" s="15"/>
      <c r="AB22" s="327" t="str">
        <f>IF(入力!R7="","",入力!R7)</f>
        <v>270</v>
      </c>
      <c r="AC22" s="327"/>
      <c r="AD22" s="327"/>
      <c r="AE22" s="327"/>
      <c r="AF22" s="16" t="s">
        <v>72</v>
      </c>
      <c r="AG22" s="327" t="str">
        <f>IF(入力!W7="","",入力!W7)</f>
        <v>2261</v>
      </c>
      <c r="AH22" s="327"/>
      <c r="AI22" s="327"/>
      <c r="AJ22" s="327"/>
      <c r="AK22" s="327"/>
      <c r="AL22" s="327"/>
      <c r="AM22" s="327"/>
      <c r="AN22" s="327"/>
      <c r="AO22" s="327"/>
      <c r="AP22" s="327"/>
      <c r="AQ22" s="327"/>
      <c r="AR22" s="327"/>
      <c r="AS22" s="327"/>
      <c r="AT22" s="336"/>
      <c r="AU22" s="328" t="s">
        <v>46</v>
      </c>
      <c r="AV22" s="327"/>
      <c r="AW22" s="327"/>
      <c r="AX22" s="17" t="s">
        <v>73</v>
      </c>
      <c r="AY22" s="327" t="str">
        <f>IF(入力!AL7="","",入力!AL7)</f>
        <v>047</v>
      </c>
      <c r="AZ22" s="327"/>
      <c r="BA22" s="327"/>
      <c r="BB22" s="327"/>
      <c r="BC22" s="327"/>
      <c r="BD22" s="327"/>
      <c r="BE22" s="327"/>
      <c r="BF22" s="18" t="s">
        <v>74</v>
      </c>
    </row>
    <row r="23" spans="3:58" ht="19.5" customHeight="1">
      <c r="C23" s="369" t="s">
        <v>47</v>
      </c>
      <c r="D23" s="323"/>
      <c r="E23" s="323"/>
      <c r="F23" s="323"/>
      <c r="G23" s="370"/>
      <c r="H23" s="360" t="str">
        <f>IF(入力!C8="","",入力!C8&amp;"　"&amp;入力!E8)</f>
        <v>木戸　一夫</v>
      </c>
      <c r="I23" s="361"/>
      <c r="J23" s="361"/>
      <c r="K23" s="361"/>
      <c r="L23" s="361"/>
      <c r="M23" s="361"/>
      <c r="N23" s="361"/>
      <c r="O23" s="361"/>
      <c r="P23" s="361"/>
      <c r="Q23" s="362"/>
      <c r="R23" s="323"/>
      <c r="S23" s="323"/>
      <c r="T23" s="374"/>
      <c r="U23" s="375"/>
      <c r="V23" s="376"/>
      <c r="W23" s="363"/>
      <c r="X23" s="363"/>
      <c r="Y23" s="363"/>
      <c r="Z23" s="371" t="str">
        <f>IF(入力!P8="","",入力!P8)</f>
        <v>千葉県松戸市常盤平3-29-24</v>
      </c>
      <c r="AA23" s="372"/>
      <c r="AB23" s="372"/>
      <c r="AC23" s="372"/>
      <c r="AD23" s="372"/>
      <c r="AE23" s="372"/>
      <c r="AF23" s="372"/>
      <c r="AG23" s="372"/>
      <c r="AH23" s="372"/>
      <c r="AI23" s="372"/>
      <c r="AJ23" s="372"/>
      <c r="AK23" s="372"/>
      <c r="AL23" s="372"/>
      <c r="AM23" s="372"/>
      <c r="AN23" s="372"/>
      <c r="AO23" s="372"/>
      <c r="AP23" s="372"/>
      <c r="AQ23" s="372"/>
      <c r="AR23" s="372"/>
      <c r="AS23" s="372"/>
      <c r="AT23" s="373"/>
      <c r="AU23" s="323"/>
      <c r="AV23" s="323"/>
      <c r="AW23" s="323"/>
      <c r="AX23" s="378" t="str">
        <f>IF(入力!AK8="","",入力!AK8)</f>
        <v>387</v>
      </c>
      <c r="AY23" s="323"/>
      <c r="AZ23" s="323"/>
      <c r="BA23" s="323"/>
      <c r="BB23" s="19" t="s">
        <v>75</v>
      </c>
      <c r="BC23" s="323" t="str">
        <f>IF(入力!AP8="","",入力!AP8)</f>
        <v>9495</v>
      </c>
      <c r="BD23" s="323"/>
      <c r="BE23" s="323"/>
      <c r="BF23" s="343"/>
    </row>
    <row r="24" spans="3:58" ht="12" customHeight="1">
      <c r="C24" s="366" t="s">
        <v>76</v>
      </c>
      <c r="D24" s="367"/>
      <c r="E24" s="367"/>
      <c r="F24" s="367"/>
      <c r="G24" s="368"/>
      <c r="H24" s="359" t="str">
        <f>IF(入力!C9="","",入力!C9&amp;"　"&amp;入力!E9)</f>
        <v>ミヤモト　ヒサオ</v>
      </c>
      <c r="I24" s="327"/>
      <c r="J24" s="327"/>
      <c r="K24" s="327"/>
      <c r="L24" s="327"/>
      <c r="M24" s="327"/>
      <c r="N24" s="327"/>
      <c r="O24" s="327"/>
      <c r="P24" s="327"/>
      <c r="Q24" s="336"/>
      <c r="R24" s="328" t="s">
        <v>44</v>
      </c>
      <c r="S24" s="327"/>
      <c r="T24" s="337">
        <f>IF(入力!AT9="","",入力!AT9)</f>
        <v>49</v>
      </c>
      <c r="U24" s="338"/>
      <c r="V24" s="339"/>
      <c r="W24" s="328" t="s">
        <v>45</v>
      </c>
      <c r="X24" s="328"/>
      <c r="Y24" s="328"/>
      <c r="Z24" s="14" t="s">
        <v>71</v>
      </c>
      <c r="AA24" s="15"/>
      <c r="AB24" s="327" t="str">
        <f>IF(入力!R9="","",入力!R9)</f>
        <v>271</v>
      </c>
      <c r="AC24" s="327"/>
      <c r="AD24" s="327"/>
      <c r="AE24" s="327"/>
      <c r="AF24" s="16" t="s">
        <v>72</v>
      </c>
      <c r="AG24" s="327" t="str">
        <f>IF(入力!W9="","",入力!W9)</f>
        <v>0092</v>
      </c>
      <c r="AH24" s="327"/>
      <c r="AI24" s="327"/>
      <c r="AJ24" s="327"/>
      <c r="AK24" s="327"/>
      <c r="AL24" s="327"/>
      <c r="AM24" s="327"/>
      <c r="AN24" s="327"/>
      <c r="AO24" s="327"/>
      <c r="AP24" s="327"/>
      <c r="AQ24" s="327"/>
      <c r="AR24" s="327"/>
      <c r="AS24" s="327"/>
      <c r="AT24" s="336"/>
      <c r="AU24" s="328" t="s">
        <v>46</v>
      </c>
      <c r="AV24" s="327"/>
      <c r="AW24" s="327"/>
      <c r="AX24" s="17" t="s">
        <v>73</v>
      </c>
      <c r="AY24" s="327" t="str">
        <f>IF(入力!AL9="","",入力!AL9)</f>
        <v>047</v>
      </c>
      <c r="AZ24" s="327"/>
      <c r="BA24" s="327"/>
      <c r="BB24" s="327"/>
      <c r="BC24" s="327"/>
      <c r="BD24" s="327"/>
      <c r="BE24" s="327"/>
      <c r="BF24" s="18" t="s">
        <v>74</v>
      </c>
    </row>
    <row r="25" spans="3:58" ht="19.5" customHeight="1">
      <c r="C25" s="369" t="s">
        <v>77</v>
      </c>
      <c r="D25" s="323"/>
      <c r="E25" s="323"/>
      <c r="F25" s="323"/>
      <c r="G25" s="370"/>
      <c r="H25" s="360" t="str">
        <f>IF(入力!C10="","",入力!C10&amp;"　"&amp;入力!E10)</f>
        <v>宮本　久雄</v>
      </c>
      <c r="I25" s="361"/>
      <c r="J25" s="361"/>
      <c r="K25" s="361"/>
      <c r="L25" s="361"/>
      <c r="M25" s="361"/>
      <c r="N25" s="361"/>
      <c r="O25" s="361"/>
      <c r="P25" s="361"/>
      <c r="Q25" s="362"/>
      <c r="R25" s="323"/>
      <c r="S25" s="323"/>
      <c r="T25" s="374"/>
      <c r="U25" s="375"/>
      <c r="V25" s="376"/>
      <c r="W25" s="363"/>
      <c r="X25" s="363"/>
      <c r="Y25" s="363"/>
      <c r="Z25" s="371" t="str">
        <f>IF(入力!P10="","",入力!P10)</f>
        <v>千葉県松戸市松戸2285-21</v>
      </c>
      <c r="AA25" s="372"/>
      <c r="AB25" s="372"/>
      <c r="AC25" s="372"/>
      <c r="AD25" s="372"/>
      <c r="AE25" s="372"/>
      <c r="AF25" s="372"/>
      <c r="AG25" s="372"/>
      <c r="AH25" s="372"/>
      <c r="AI25" s="372"/>
      <c r="AJ25" s="372"/>
      <c r="AK25" s="372"/>
      <c r="AL25" s="372"/>
      <c r="AM25" s="372"/>
      <c r="AN25" s="372"/>
      <c r="AO25" s="372"/>
      <c r="AP25" s="372"/>
      <c r="AQ25" s="372"/>
      <c r="AR25" s="372"/>
      <c r="AS25" s="372"/>
      <c r="AT25" s="373"/>
      <c r="AU25" s="323"/>
      <c r="AV25" s="323"/>
      <c r="AW25" s="323"/>
      <c r="AX25" s="378" t="str">
        <f>IF(入力!AK10="","",入力!AK10)</f>
        <v>361</v>
      </c>
      <c r="AY25" s="323"/>
      <c r="AZ25" s="323"/>
      <c r="BA25" s="323"/>
      <c r="BB25" s="19" t="s">
        <v>75</v>
      </c>
      <c r="BC25" s="323" t="str">
        <f>IF(入力!AP10="","",入力!AP10)</f>
        <v>1150</v>
      </c>
      <c r="BD25" s="323"/>
      <c r="BE25" s="323"/>
      <c r="BF25" s="343"/>
    </row>
    <row r="26" spans="3:58" ht="12" customHeight="1">
      <c r="C26" s="366" t="s">
        <v>70</v>
      </c>
      <c r="D26" s="367"/>
      <c r="E26" s="367"/>
      <c r="F26" s="367"/>
      <c r="G26" s="368"/>
      <c r="H26" s="359" t="str">
        <f>IF(入力!C11="","",入力!C11&amp;"　"&amp;入力!E11)</f>
        <v>イリエ　マサミツ</v>
      </c>
      <c r="I26" s="327"/>
      <c r="J26" s="327"/>
      <c r="K26" s="327"/>
      <c r="L26" s="327"/>
      <c r="M26" s="327"/>
      <c r="N26" s="327"/>
      <c r="O26" s="327"/>
      <c r="P26" s="327"/>
      <c r="Q26" s="336"/>
      <c r="R26" s="328" t="s">
        <v>44</v>
      </c>
      <c r="S26" s="327"/>
      <c r="T26" s="337">
        <f>IF(入力!AT11="","",入力!AT11)</f>
        <v>51</v>
      </c>
      <c r="U26" s="338"/>
      <c r="V26" s="339"/>
      <c r="W26" s="328" t="s">
        <v>45</v>
      </c>
      <c r="X26" s="328"/>
      <c r="Y26" s="328"/>
      <c r="Z26" s="14" t="s">
        <v>71</v>
      </c>
      <c r="AA26" s="15"/>
      <c r="AB26" s="327" t="str">
        <f>IF(入力!R11="","",入力!R11)</f>
        <v>270</v>
      </c>
      <c r="AC26" s="327"/>
      <c r="AD26" s="327"/>
      <c r="AE26" s="327"/>
      <c r="AF26" s="16" t="s">
        <v>72</v>
      </c>
      <c r="AG26" s="327" t="str">
        <f>IF(入力!W11="","",入力!W11)</f>
        <v>0064</v>
      </c>
      <c r="AH26" s="327"/>
      <c r="AI26" s="327"/>
      <c r="AJ26" s="327"/>
      <c r="AK26" s="327"/>
      <c r="AL26" s="327"/>
      <c r="AM26" s="327"/>
      <c r="AN26" s="327"/>
      <c r="AO26" s="327"/>
      <c r="AP26" s="327"/>
      <c r="AQ26" s="327"/>
      <c r="AR26" s="327"/>
      <c r="AS26" s="327"/>
      <c r="AT26" s="336"/>
      <c r="AU26" s="328" t="s">
        <v>46</v>
      </c>
      <c r="AV26" s="327"/>
      <c r="AW26" s="327"/>
      <c r="AX26" s="17" t="s">
        <v>73</v>
      </c>
      <c r="AY26" s="327" t="str">
        <f>IF(入力!AL11="","",入力!AL11)</f>
        <v>047</v>
      </c>
      <c r="AZ26" s="327"/>
      <c r="BA26" s="327"/>
      <c r="BB26" s="327"/>
      <c r="BC26" s="327"/>
      <c r="BD26" s="327"/>
      <c r="BE26" s="327"/>
      <c r="BF26" s="18" t="s">
        <v>74</v>
      </c>
    </row>
    <row r="27" spans="3:58" ht="19.5" customHeight="1">
      <c r="C27" s="369" t="s">
        <v>78</v>
      </c>
      <c r="D27" s="323"/>
      <c r="E27" s="323"/>
      <c r="F27" s="323"/>
      <c r="G27" s="370"/>
      <c r="H27" s="360" t="str">
        <f>IF(入力!C12="","",入力!C12&amp;"　"&amp;入力!E12)</f>
        <v>入江　勝光</v>
      </c>
      <c r="I27" s="361"/>
      <c r="J27" s="361"/>
      <c r="K27" s="361"/>
      <c r="L27" s="361"/>
      <c r="M27" s="361"/>
      <c r="N27" s="361"/>
      <c r="O27" s="361"/>
      <c r="P27" s="361"/>
      <c r="Q27" s="362"/>
      <c r="R27" s="323"/>
      <c r="S27" s="323"/>
      <c r="T27" s="374"/>
      <c r="U27" s="375"/>
      <c r="V27" s="376"/>
      <c r="W27" s="363"/>
      <c r="X27" s="363"/>
      <c r="Y27" s="363"/>
      <c r="Z27" s="371" t="str">
        <f>IF(入力!P12="","",入力!P12)</f>
        <v>千葉県松戸市上本郷15-1</v>
      </c>
      <c r="AA27" s="372"/>
      <c r="AB27" s="372"/>
      <c r="AC27" s="372"/>
      <c r="AD27" s="372"/>
      <c r="AE27" s="372"/>
      <c r="AF27" s="372"/>
      <c r="AG27" s="372"/>
      <c r="AH27" s="372"/>
      <c r="AI27" s="372"/>
      <c r="AJ27" s="372"/>
      <c r="AK27" s="372"/>
      <c r="AL27" s="372"/>
      <c r="AM27" s="372"/>
      <c r="AN27" s="372"/>
      <c r="AO27" s="372"/>
      <c r="AP27" s="372"/>
      <c r="AQ27" s="372"/>
      <c r="AR27" s="372"/>
      <c r="AS27" s="372"/>
      <c r="AT27" s="373"/>
      <c r="AU27" s="323"/>
      <c r="AV27" s="323"/>
      <c r="AW27" s="323"/>
      <c r="AX27" s="378" t="str">
        <f>IF(入力!AK12="","",入力!AK12)</f>
        <v>365</v>
      </c>
      <c r="AY27" s="323"/>
      <c r="AZ27" s="323"/>
      <c r="BA27" s="323"/>
      <c r="BB27" s="19" t="s">
        <v>75</v>
      </c>
      <c r="BC27" s="323" t="str">
        <f>IF(入力!AP12="","",入力!AP12)</f>
        <v>0328</v>
      </c>
      <c r="BD27" s="323"/>
      <c r="BE27" s="323"/>
      <c r="BF27" s="343"/>
    </row>
    <row r="28" spans="3:58" ht="12" customHeight="1">
      <c r="C28" s="366" t="s">
        <v>70</v>
      </c>
      <c r="D28" s="367"/>
      <c r="E28" s="367"/>
      <c r="F28" s="367"/>
      <c r="G28" s="368"/>
      <c r="H28" s="359" t="str">
        <f>IF(入力!C15="","",入力!C15&amp;"　"&amp;入力!E15)</f>
        <v>キド　ｶｽﾞｵ</v>
      </c>
      <c r="I28" s="327"/>
      <c r="J28" s="327"/>
      <c r="K28" s="327"/>
      <c r="L28" s="327"/>
      <c r="M28" s="327"/>
      <c r="N28" s="327"/>
      <c r="O28" s="327"/>
      <c r="P28" s="327"/>
      <c r="Q28" s="336"/>
      <c r="R28" s="328" t="s">
        <v>44</v>
      </c>
      <c r="S28" s="327"/>
      <c r="T28" s="337">
        <f>IF(入力!AT15="","",入力!AT15)</f>
        <v>53</v>
      </c>
      <c r="U28" s="338"/>
      <c r="V28" s="339"/>
      <c r="W28" s="328" t="s">
        <v>45</v>
      </c>
      <c r="X28" s="328"/>
      <c r="Y28" s="328"/>
      <c r="Z28" s="14" t="s">
        <v>71</v>
      </c>
      <c r="AA28" s="15"/>
      <c r="AB28" s="327" t="str">
        <f>IF(入力!R15="","",入力!R15)</f>
        <v>270</v>
      </c>
      <c r="AC28" s="327"/>
      <c r="AD28" s="327"/>
      <c r="AE28" s="327"/>
      <c r="AF28" s="16" t="s">
        <v>72</v>
      </c>
      <c r="AG28" s="327" t="str">
        <f>IF(入力!W15="","",入力!W15)</f>
        <v>2261</v>
      </c>
      <c r="AH28" s="327"/>
      <c r="AI28" s="327"/>
      <c r="AJ28" s="327"/>
      <c r="AK28" s="327"/>
      <c r="AL28" s="327"/>
      <c r="AM28" s="327"/>
      <c r="AN28" s="327"/>
      <c r="AO28" s="327"/>
      <c r="AP28" s="327"/>
      <c r="AQ28" s="327"/>
      <c r="AR28" s="327"/>
      <c r="AS28" s="327"/>
      <c r="AT28" s="336"/>
      <c r="AU28" s="328" t="s">
        <v>46</v>
      </c>
      <c r="AV28" s="327"/>
      <c r="AW28" s="327"/>
      <c r="AX28" s="17" t="s">
        <v>73</v>
      </c>
      <c r="AY28" s="327" t="str">
        <f>IF(入力!AL15="","",入力!AL15)</f>
        <v>047</v>
      </c>
      <c r="AZ28" s="327"/>
      <c r="BA28" s="327"/>
      <c r="BB28" s="327"/>
      <c r="BC28" s="327"/>
      <c r="BD28" s="327"/>
      <c r="BE28" s="327"/>
      <c r="BF28" s="18" t="s">
        <v>74</v>
      </c>
    </row>
    <row r="29" spans="3:58" ht="19.5" customHeight="1" thickBot="1">
      <c r="C29" s="364" t="s">
        <v>48</v>
      </c>
      <c r="D29" s="329"/>
      <c r="E29" s="329"/>
      <c r="F29" s="329"/>
      <c r="G29" s="365"/>
      <c r="H29" s="344" t="str">
        <f>IF(入力!C16="","",入力!C16&amp;"　"&amp;入力!E16)</f>
        <v>木戸　一夫</v>
      </c>
      <c r="I29" s="345"/>
      <c r="J29" s="345"/>
      <c r="K29" s="345"/>
      <c r="L29" s="345"/>
      <c r="M29" s="345"/>
      <c r="N29" s="345"/>
      <c r="O29" s="345"/>
      <c r="P29" s="345"/>
      <c r="Q29" s="346"/>
      <c r="R29" s="329"/>
      <c r="S29" s="329"/>
      <c r="T29" s="340"/>
      <c r="U29" s="341"/>
      <c r="V29" s="342"/>
      <c r="W29" s="335"/>
      <c r="X29" s="335"/>
      <c r="Y29" s="335"/>
      <c r="Z29" s="330" t="str">
        <f>IF(入力!P16="","",入力!P16)</f>
        <v>千葉県松戸市常盤平3-29-24</v>
      </c>
      <c r="AA29" s="331"/>
      <c r="AB29" s="331"/>
      <c r="AC29" s="331"/>
      <c r="AD29" s="331"/>
      <c r="AE29" s="331"/>
      <c r="AF29" s="331"/>
      <c r="AG29" s="331"/>
      <c r="AH29" s="331"/>
      <c r="AI29" s="331"/>
      <c r="AJ29" s="331"/>
      <c r="AK29" s="331"/>
      <c r="AL29" s="331"/>
      <c r="AM29" s="331"/>
      <c r="AN29" s="331"/>
      <c r="AO29" s="331"/>
      <c r="AP29" s="331"/>
      <c r="AQ29" s="331"/>
      <c r="AR29" s="331"/>
      <c r="AS29" s="331"/>
      <c r="AT29" s="332"/>
      <c r="AU29" s="329"/>
      <c r="AV29" s="329"/>
      <c r="AW29" s="329"/>
      <c r="AX29" s="333" t="str">
        <f>IF(入力!AK16="","",入力!AK16)</f>
        <v>387</v>
      </c>
      <c r="AY29" s="329"/>
      <c r="AZ29" s="329"/>
      <c r="BA29" s="329"/>
      <c r="BB29" s="72" t="s">
        <v>75</v>
      </c>
      <c r="BC29" s="329" t="str">
        <f>IF(入力!AP16="","",入力!AP16)</f>
        <v>9495</v>
      </c>
      <c r="BD29" s="329"/>
      <c r="BE29" s="329"/>
      <c r="BF29" s="334"/>
    </row>
    <row r="30" spans="3:58" ht="7.5" customHeight="1"/>
    <row r="31" spans="3:58" ht="16.5" customHeight="1">
      <c r="C31" s="20" t="s">
        <v>49</v>
      </c>
      <c r="D31" s="4"/>
      <c r="E31" s="4"/>
      <c r="F31" s="4"/>
      <c r="G31" s="4"/>
      <c r="H31" s="4"/>
      <c r="I31" s="21" t="s">
        <v>50</v>
      </c>
    </row>
    <row r="32" spans="3:58" ht="3" customHeight="1" thickBot="1"/>
    <row r="33" spans="3:58" ht="15" customHeight="1">
      <c r="C33" s="324" t="s">
        <v>51</v>
      </c>
      <c r="D33" s="325"/>
      <c r="E33" s="325"/>
      <c r="F33" s="325" t="s">
        <v>52</v>
      </c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 t="s">
        <v>53</v>
      </c>
      <c r="R33" s="325"/>
      <c r="S33" s="325"/>
      <c r="T33" s="325" t="s">
        <v>54</v>
      </c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 t="s">
        <v>55</v>
      </c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 t="s">
        <v>56</v>
      </c>
      <c r="BA33" s="325"/>
      <c r="BB33" s="325"/>
      <c r="BC33" s="325"/>
      <c r="BD33" s="325"/>
      <c r="BE33" s="325"/>
      <c r="BF33" s="326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オオコシ　コウキ
大越　洸希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和名ヶ谷小学校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513673045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143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アキモト　ダイスケ
秋元　大佑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南部小学校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515657771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142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フカザワ　ナオト
深澤　直仁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八ヶ崎小学校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514692008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144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コジマ　ケイジ
小島　敬司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4</v>
      </c>
      <c r="R40" s="294"/>
      <c r="S40" s="295"/>
      <c r="T40" s="299" t="str">
        <f>IF(入力!I31="","",入力!I31)</f>
        <v>北部小学校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515084907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140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フカガワ　ソウタ
深川　蒼太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4</v>
      </c>
      <c r="R42" s="294"/>
      <c r="S42" s="295"/>
      <c r="T42" s="299" t="str">
        <f>IF(入力!I33="","",入力!I33)</f>
        <v>北部小学校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515711722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140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コイケ　ナゴム
小池　和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4</v>
      </c>
      <c r="R44" s="294"/>
      <c r="S44" s="295"/>
      <c r="T44" s="299" t="str">
        <f>IF(入力!I35="","",入力!I35)</f>
        <v>北部小学校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516913754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122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サイ　ヒナタ
齊　弥真太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4</v>
      </c>
      <c r="R46" s="294"/>
      <c r="S46" s="295"/>
      <c r="T46" s="299" t="str">
        <f>IF(入力!I37="","",入力!I37)</f>
        <v>北部小学校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518078201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142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コズエ　イッキ
小梢　一輝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4</v>
      </c>
      <c r="R48" s="294"/>
      <c r="S48" s="295"/>
      <c r="T48" s="299" t="str">
        <f>IF(入力!I39="","",入力!I39)</f>
        <v>中部小学校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516828570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145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ウノ　タカユキ
宇野　孝侑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4</v>
      </c>
      <c r="R50" s="294"/>
      <c r="S50" s="295"/>
      <c r="T50" s="299" t="str">
        <f>IF(入力!I41="","",入力!I41)</f>
        <v>北部小学校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515711736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130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ナマタメ　ソウマ
生田目　蒼真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4</v>
      </c>
      <c r="R52" s="294"/>
      <c r="S52" s="295"/>
      <c r="T52" s="299" t="str">
        <f>IF(入力!I43="","",入力!I43)</f>
        <v>相模台小学校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518078195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132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/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 t="str">
        <f>IF(入力!G45="","",入力!G45)</f>
        <v/>
      </c>
      <c r="R54" s="294"/>
      <c r="S54" s="295"/>
      <c r="T54" s="299" t="str">
        <f>IF(入力!I45="","",入力!I45)</f>
        <v/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 t="str">
        <f>IF(入力!M45="","",入力!M45)</f>
        <v/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 t="str">
        <f>IF(入力!P45="","",入力!P45)</f>
        <v/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12</v>
      </c>
      <c r="D56" s="282"/>
      <c r="E56" s="283"/>
      <c r="F56" s="287" t="str">
        <f>IF(入力!C48="","",入力!C47&amp;"　"&amp;入力!E47&amp;"
"&amp;入力!C48&amp;"　"&amp;入力!E48)</f>
        <v/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 t="str">
        <f>IF(入力!G47="","",入力!G47)</f>
        <v/>
      </c>
      <c r="R56" s="294"/>
      <c r="S56" s="295"/>
      <c r="T56" s="299" t="str">
        <f>IF(入力!I47="","",入力!I47)</f>
        <v/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 t="str">
        <f>IF(入力!M47="","",入力!M47)</f>
        <v/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 t="str">
        <f>IF(入力!P47="","",入力!P47)</f>
        <v/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57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58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59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60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61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 t="s">
        <v>283</v>
      </c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2" t="s">
        <v>62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63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3"/>
      <c r="BF64" s="32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BD1:BE1"/>
    <mergeCell ref="AZ1:BA1"/>
    <mergeCell ref="AV1:AW1"/>
    <mergeCell ref="C5:BF5"/>
    <mergeCell ref="AS19:BF19"/>
    <mergeCell ref="H12:J14"/>
    <mergeCell ref="C19:N19"/>
    <mergeCell ref="O19:AC19"/>
    <mergeCell ref="C8:Q10"/>
    <mergeCell ref="C16:G18"/>
    <mergeCell ref="BF16:BF17"/>
    <mergeCell ref="AZ18:BE18"/>
    <mergeCell ref="U17:X18"/>
    <mergeCell ref="K16:X16"/>
    <mergeCell ref="H17:T18"/>
    <mergeCell ref="AJ16:AM18"/>
    <mergeCell ref="AV16:AY18"/>
    <mergeCell ref="AZ16:BE17"/>
    <mergeCell ref="AY24:BE24"/>
    <mergeCell ref="H25:Q25"/>
    <mergeCell ref="T26:V27"/>
    <mergeCell ref="H27:Q27"/>
    <mergeCell ref="AU26:AW27"/>
    <mergeCell ref="AY26:BE26"/>
    <mergeCell ref="Z27:AT27"/>
    <mergeCell ref="AT16:AU18"/>
    <mergeCell ref="AN16:AS18"/>
    <mergeCell ref="H16:J16"/>
    <mergeCell ref="W24:Y25"/>
    <mergeCell ref="AD19:AR19"/>
    <mergeCell ref="C20:N20"/>
    <mergeCell ref="H26:Q26"/>
    <mergeCell ref="Z25:AT25"/>
    <mergeCell ref="AU24:AW25"/>
    <mergeCell ref="AX23:BA23"/>
    <mergeCell ref="H28:Q28"/>
    <mergeCell ref="AS20:BF20"/>
    <mergeCell ref="AS21:BF21"/>
    <mergeCell ref="AU22:AW23"/>
    <mergeCell ref="AG24:AT24"/>
    <mergeCell ref="BC23:BF23"/>
    <mergeCell ref="C27:G27"/>
    <mergeCell ref="R26:S27"/>
    <mergeCell ref="O21:AC21"/>
    <mergeCell ref="AD21:AR21"/>
    <mergeCell ref="AB22:AE22"/>
    <mergeCell ref="AY22:BE22"/>
    <mergeCell ref="AG22:AT22"/>
    <mergeCell ref="AB24:AE24"/>
    <mergeCell ref="W26:Y27"/>
    <mergeCell ref="AB26:AE26"/>
    <mergeCell ref="AX25:BA25"/>
    <mergeCell ref="BC25:BF25"/>
    <mergeCell ref="AX27:BA27"/>
    <mergeCell ref="H24:Q24"/>
    <mergeCell ref="R24:S25"/>
    <mergeCell ref="T24:V25"/>
    <mergeCell ref="AG26:AT26"/>
    <mergeCell ref="R28:S29"/>
    <mergeCell ref="W28:Y29"/>
    <mergeCell ref="AB28:AE28"/>
    <mergeCell ref="AG28:AT28"/>
    <mergeCell ref="T28:V29"/>
    <mergeCell ref="BC27:BF27"/>
    <mergeCell ref="H29:Q29"/>
    <mergeCell ref="Y16:AI16"/>
    <mergeCell ref="Y17:AI18"/>
    <mergeCell ref="O20:AC20"/>
    <mergeCell ref="AD20:AR20"/>
    <mergeCell ref="C21:N21"/>
    <mergeCell ref="H22:Q22"/>
    <mergeCell ref="H23:Q23"/>
    <mergeCell ref="R22:S23"/>
    <mergeCell ref="W22:Y23"/>
    <mergeCell ref="C29:G29"/>
    <mergeCell ref="C28:G28"/>
    <mergeCell ref="C22:G22"/>
    <mergeCell ref="C23:G23"/>
    <mergeCell ref="C24:G24"/>
    <mergeCell ref="C25:G25"/>
    <mergeCell ref="C26:G26"/>
    <mergeCell ref="Z23:AT23"/>
    <mergeCell ref="T22:V23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Q42:S43"/>
    <mergeCell ref="T42:AI43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C40:E41"/>
    <mergeCell ref="F40:P41"/>
    <mergeCell ref="Q40:S41"/>
    <mergeCell ref="T40:AI41"/>
    <mergeCell ref="C42:E43"/>
    <mergeCell ref="F42:P43"/>
    <mergeCell ref="C44:E45"/>
    <mergeCell ref="F44:P45"/>
    <mergeCell ref="Q44:S45"/>
    <mergeCell ref="T44:AI45"/>
    <mergeCell ref="AJ44:AY45"/>
    <mergeCell ref="AZ44:BF45"/>
    <mergeCell ref="C50:E51"/>
    <mergeCell ref="F50:P51"/>
    <mergeCell ref="C46:E47"/>
    <mergeCell ref="F46:P47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3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8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3" t="s">
        <v>0</v>
      </c>
      <c r="B2" s="263"/>
      <c r="C2" s="272" t="str">
        <f>IF(入力!C3="","",入力!C3)</f>
        <v>松戸ミライズバレーボールクラブ</v>
      </c>
      <c r="D2" s="272"/>
      <c r="E2" s="272"/>
      <c r="F2" s="272"/>
      <c r="G2" s="272"/>
      <c r="H2" s="272"/>
      <c r="I2" s="272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2"/>
      <c r="D3" s="272"/>
      <c r="E3" s="272"/>
      <c r="F3" s="272"/>
      <c r="G3" s="272"/>
      <c r="H3" s="272"/>
      <c r="I3" s="272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433742540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木戸　一夫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508568040</v>
      </c>
      <c r="H7" s="271"/>
      <c r="I7" s="271"/>
      <c r="J7" s="271" t="str">
        <f>IF(入力!J7="","",入力!J7)</f>
        <v/>
      </c>
      <c r="K7" s="271"/>
      <c r="L7" s="271"/>
      <c r="M7" s="271">
        <f>IF(入力!M7="","",入力!M7)</f>
        <v>400849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宮本　久雄</v>
      </c>
      <c r="D9" s="265"/>
      <c r="E9" s="265"/>
      <c r="F9" s="265"/>
      <c r="G9" s="271">
        <f>IF(入力!G9="","",入力!G9)</f>
        <v>513561113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入江　勝光</v>
      </c>
      <c r="D11" s="265"/>
      <c r="E11" s="265"/>
      <c r="F11" s="265"/>
      <c r="G11" s="271">
        <f>IF(入力!G11="","",入力!G11)</f>
        <v>508579672</v>
      </c>
      <c r="H11" s="271"/>
      <c r="I11" s="271"/>
      <c r="J11" s="271" t="str">
        <f>IF(入力!J11="","",入力!J11)</f>
        <v/>
      </c>
      <c r="K11" s="271"/>
      <c r="L11" s="271"/>
      <c r="M11" s="271">
        <f>IF(入力!M11="","",入力!M11)</f>
        <v>342433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19"/>
      <c r="H13" s="219"/>
      <c r="I13" s="219"/>
      <c r="J13" s="219"/>
      <c r="K13" s="219"/>
      <c r="L13" s="219"/>
      <c r="M13" s="219"/>
      <c r="N13" s="219"/>
      <c r="O13" s="219"/>
    </row>
    <row r="14" spans="1:15" ht="15" customHeight="1">
      <c r="A14" s="263"/>
      <c r="B14" s="263"/>
      <c r="C14" s="268"/>
      <c r="D14" s="269"/>
      <c r="E14" s="269"/>
      <c r="F14" s="269"/>
      <c r="G14" s="219"/>
      <c r="H14" s="219"/>
      <c r="I14" s="219"/>
      <c r="J14" s="219"/>
      <c r="K14" s="219"/>
      <c r="L14" s="219"/>
      <c r="M14" s="219"/>
      <c r="N14" s="219"/>
      <c r="O14" s="219"/>
    </row>
    <row r="15" spans="1:15" ht="15" customHeight="1">
      <c r="A15" s="263" t="s">
        <v>5</v>
      </c>
      <c r="B15" s="263"/>
      <c r="C15" s="264" t="str">
        <f>IF(入力!C16="","",入力!C16&amp;"　"&amp;入力!E16)</f>
        <v>木戸　一夫</v>
      </c>
      <c r="D15" s="265"/>
      <c r="E15" s="265"/>
      <c r="F15" s="273" t="s">
        <v>22</v>
      </c>
      <c r="G15" s="219"/>
      <c r="H15" s="219"/>
      <c r="I15" s="219"/>
      <c r="J15" s="219"/>
      <c r="K15" s="219"/>
      <c r="L15" s="219"/>
      <c r="M15" s="219"/>
      <c r="N15" s="219"/>
      <c r="O15" s="219"/>
    </row>
    <row r="16" spans="1:15" ht="15" customHeight="1">
      <c r="A16" s="263"/>
      <c r="B16" s="263"/>
      <c r="C16" s="268"/>
      <c r="D16" s="269"/>
      <c r="E16" s="269"/>
      <c r="F16" s="274"/>
      <c r="G16" s="219"/>
      <c r="H16" s="219"/>
      <c r="I16" s="219"/>
      <c r="J16" s="219"/>
      <c r="K16" s="219"/>
      <c r="L16" s="219"/>
      <c r="M16" s="219"/>
      <c r="N16" s="219"/>
      <c r="O16" s="219"/>
    </row>
    <row r="17" spans="1:15" ht="14.45" customHeight="1">
      <c r="A17" s="263" t="s">
        <v>6</v>
      </c>
      <c r="B17" s="263"/>
      <c r="C17" s="272" t="str">
        <f>IF(入力!C17="","",入力!C17&amp;"　"&amp;入力!E17)</f>
        <v>千葉県松戸市常盤平3-29-24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3"/>
      <c r="B18" s="263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3" t="s">
        <v>7</v>
      </c>
      <c r="B19" s="263"/>
      <c r="C19" s="272" t="str">
        <f>IF(入力!C19="","",入力!C19&amp;"　"&amp;入力!E19)</f>
        <v>047-387-9495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3"/>
      <c r="B20" s="263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3" t="s">
        <v>8</v>
      </c>
      <c r="B21" s="263"/>
      <c r="C21" s="272" t="str">
        <f>IF(入力!C21="","",入力!C21&amp;"－"&amp;入力!E21&amp;"－"&amp;入力!G21)</f>
        <v>090－5314－5547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3"/>
      <c r="B22" s="263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大越　洸希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和名ヶ谷小学校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513673045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秋元　大佑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南部小学校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515657771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深澤　直仁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八ヶ崎小学校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514692008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小島　敬司</v>
      </c>
      <c r="D31" s="265"/>
      <c r="E31" s="265"/>
      <c r="F31" s="265"/>
      <c r="G31" s="263">
        <f>IF(入力!G31="","",入力!G31)</f>
        <v>4</v>
      </c>
      <c r="H31" s="263" t="str">
        <f>IF(入力!H31="","",入力!H31)</f>
        <v/>
      </c>
      <c r="I31" s="263" t="str">
        <f>IF(入力!I31="","",入力!I31)</f>
        <v>北部小学校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515084907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深川　蒼太</v>
      </c>
      <c r="D33" s="265"/>
      <c r="E33" s="265"/>
      <c r="F33" s="265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北部小学校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515711722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小池　和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北部小学校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516913754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齊　弥真太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北部小学校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518078201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小梢　一輝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中部小学校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516828570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宇野　孝侑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北部小学校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515711736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生田目　蒼真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相模台小学校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518078195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G15:O16"/>
    <mergeCell ref="C15:E16"/>
    <mergeCell ref="M7:O8"/>
    <mergeCell ref="A6:B8"/>
    <mergeCell ref="C6:F8"/>
    <mergeCell ref="G6:I6"/>
    <mergeCell ref="J6:L6"/>
    <mergeCell ref="A4:B5"/>
    <mergeCell ref="C4:I5"/>
    <mergeCell ref="J5:O5"/>
    <mergeCell ref="M6:O6"/>
    <mergeCell ref="G7:I8"/>
    <mergeCell ref="A9:B10"/>
    <mergeCell ref="C9:F10"/>
    <mergeCell ref="G9:I10"/>
    <mergeCell ref="J9:L10"/>
    <mergeCell ref="M9:O10"/>
    <mergeCell ref="M11:O12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F15:F16"/>
    <mergeCell ref="A17:B18"/>
    <mergeCell ref="C17:O18"/>
    <mergeCell ref="A21:B22"/>
    <mergeCell ref="C21:O22"/>
    <mergeCell ref="I25:L26"/>
    <mergeCell ref="M25:O26"/>
    <mergeCell ref="A23:A24"/>
    <mergeCell ref="B23:B24"/>
    <mergeCell ref="C23:F24"/>
    <mergeCell ref="G23:H24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B27:B28"/>
    <mergeCell ref="I33:L34"/>
    <mergeCell ref="C33:F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C47:F48"/>
    <mergeCell ref="G47:H48"/>
    <mergeCell ref="A47:A48"/>
    <mergeCell ref="B47:B48"/>
    <mergeCell ref="I47:L48"/>
    <mergeCell ref="M47:O48"/>
    <mergeCell ref="B49:B50"/>
    <mergeCell ref="G45:H46"/>
    <mergeCell ref="I45:L46"/>
    <mergeCell ref="M45:O46"/>
    <mergeCell ref="G49:H50"/>
    <mergeCell ref="I49:L50"/>
    <mergeCell ref="B45:B46"/>
    <mergeCell ref="C45:F46"/>
    <mergeCell ref="A53:O54"/>
    <mergeCell ref="G51:H52"/>
    <mergeCell ref="I51:L52"/>
    <mergeCell ref="M51:O52"/>
    <mergeCell ref="M49:O50"/>
    <mergeCell ref="A51:A52"/>
    <mergeCell ref="B51:B52"/>
    <mergeCell ref="C51:F52"/>
    <mergeCell ref="A49:A50"/>
    <mergeCell ref="C49:F50"/>
  </mergeCells>
  <phoneticPr fontId="3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3" t="s">
        <v>0</v>
      </c>
      <c r="B2" s="263"/>
      <c r="C2" s="272" t="str">
        <f>IF(入力!C3="","",入力!C3)</f>
        <v>松戸ミライズバレーボールクラブ</v>
      </c>
      <c r="D2" s="272"/>
      <c r="E2" s="272"/>
      <c r="F2" s="272"/>
      <c r="G2" s="272"/>
      <c r="H2" s="272"/>
      <c r="I2" s="272"/>
      <c r="J2" s="263" t="str">
        <f>IF(入力!J3="","",入力!J3)</f>
        <v>男子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2"/>
      <c r="D3" s="272"/>
      <c r="E3" s="272"/>
      <c r="F3" s="272"/>
      <c r="G3" s="272"/>
      <c r="H3" s="272"/>
      <c r="I3" s="272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433742540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木戸　一夫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508568040</v>
      </c>
      <c r="H7" s="271"/>
      <c r="I7" s="271"/>
      <c r="J7" s="271" t="str">
        <f>IF(入力!J7="","",入力!J7)</f>
        <v/>
      </c>
      <c r="K7" s="271"/>
      <c r="L7" s="271"/>
      <c r="M7" s="271">
        <f>IF(入力!M7="","",入力!M7)</f>
        <v>400849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宮本　久雄</v>
      </c>
      <c r="D9" s="265"/>
      <c r="E9" s="265"/>
      <c r="F9" s="265"/>
      <c r="G9" s="271">
        <f>IF(入力!G9="","",入力!G9)</f>
        <v>513561113</v>
      </c>
      <c r="H9" s="271"/>
      <c r="I9" s="271"/>
      <c r="J9" s="271" t="str">
        <f>IF(入力!J9="","",入力!J9)</f>
        <v/>
      </c>
      <c r="K9" s="271"/>
      <c r="L9" s="271"/>
      <c r="M9" s="271" t="str">
        <f>IF(入力!M9="","",入力!M9)</f>
        <v/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入江　勝光</v>
      </c>
      <c r="D11" s="265"/>
      <c r="E11" s="265"/>
      <c r="F11" s="265"/>
      <c r="G11" s="271">
        <f>IF(入力!G11="","",入力!G11)</f>
        <v>508579672</v>
      </c>
      <c r="H11" s="271"/>
      <c r="I11" s="271"/>
      <c r="J11" s="271" t="str">
        <f>IF(入力!J11="","",入力!J11)</f>
        <v/>
      </c>
      <c r="K11" s="271"/>
      <c r="L11" s="271"/>
      <c r="M11" s="271">
        <f>IF(入力!M11="","",入力!M11)</f>
        <v>342433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/>
      </c>
      <c r="D13" s="265"/>
      <c r="E13" s="265"/>
      <c r="F13" s="265"/>
      <c r="G13" s="219"/>
      <c r="H13" s="219"/>
      <c r="I13" s="219"/>
      <c r="J13" s="219"/>
      <c r="K13" s="219"/>
      <c r="L13" s="219"/>
      <c r="M13" s="219"/>
      <c r="N13" s="219"/>
      <c r="O13" s="219"/>
    </row>
    <row r="14" spans="1:15" ht="15" customHeight="1">
      <c r="A14" s="263"/>
      <c r="B14" s="263"/>
      <c r="C14" s="268"/>
      <c r="D14" s="269"/>
      <c r="E14" s="269"/>
      <c r="F14" s="269"/>
      <c r="G14" s="219"/>
      <c r="H14" s="219"/>
      <c r="I14" s="219"/>
      <c r="J14" s="219"/>
      <c r="K14" s="219"/>
      <c r="L14" s="219"/>
      <c r="M14" s="219"/>
      <c r="N14" s="219"/>
      <c r="O14" s="219"/>
    </row>
    <row r="15" spans="1:15" ht="15" customHeight="1">
      <c r="A15" s="263" t="s">
        <v>5</v>
      </c>
      <c r="B15" s="263"/>
      <c r="C15" s="264" t="str">
        <f>IF(入力!C16="","",入力!C16&amp;"　"&amp;入力!E16)</f>
        <v>木戸　一夫</v>
      </c>
      <c r="D15" s="265"/>
      <c r="E15" s="265"/>
      <c r="F15" s="273" t="s">
        <v>22</v>
      </c>
      <c r="G15" s="219"/>
      <c r="H15" s="219"/>
      <c r="I15" s="219"/>
      <c r="J15" s="219"/>
      <c r="K15" s="219"/>
      <c r="L15" s="219"/>
      <c r="M15" s="219"/>
      <c r="N15" s="219"/>
      <c r="O15" s="219"/>
    </row>
    <row r="16" spans="1:15" ht="15" customHeight="1">
      <c r="A16" s="263"/>
      <c r="B16" s="263"/>
      <c r="C16" s="268"/>
      <c r="D16" s="269"/>
      <c r="E16" s="269"/>
      <c r="F16" s="274"/>
      <c r="G16" s="219"/>
      <c r="H16" s="219"/>
      <c r="I16" s="219"/>
      <c r="J16" s="219"/>
      <c r="K16" s="219"/>
      <c r="L16" s="219"/>
      <c r="M16" s="219"/>
      <c r="N16" s="219"/>
      <c r="O16" s="219"/>
    </row>
    <row r="17" spans="1:15" ht="14.45" customHeight="1">
      <c r="A17" s="263" t="s">
        <v>6</v>
      </c>
      <c r="B17" s="263"/>
      <c r="C17" s="272" t="str">
        <f>IF(入力!C17="","",入力!C17&amp;"　"&amp;入力!E17)</f>
        <v>千葉県松戸市常盤平3-29-24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3"/>
      <c r="B18" s="263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3" t="s">
        <v>7</v>
      </c>
      <c r="B19" s="263"/>
      <c r="C19" s="272" t="str">
        <f>IF(入力!C19="","",入力!C19&amp;"　"&amp;入力!E19)</f>
        <v>047-387-9495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3"/>
      <c r="B20" s="263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3" t="s">
        <v>8</v>
      </c>
      <c r="B21" s="263"/>
      <c r="C21" s="272" t="str">
        <f>IF(入力!C21="","",入力!C21&amp;"－"&amp;入力!E21&amp;"－"&amp;入力!G21)</f>
        <v>090－5314－5547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3"/>
      <c r="B22" s="263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大越　洸希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和名ヶ谷小学校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513673045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秋元　大佑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南部小学校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515657771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深澤　直仁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八ヶ崎小学校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514692008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小島　敬司</v>
      </c>
      <c r="D31" s="265"/>
      <c r="E31" s="265"/>
      <c r="F31" s="265"/>
      <c r="G31" s="263">
        <f>IF(入力!G31="","",入力!G31)</f>
        <v>4</v>
      </c>
      <c r="H31" s="263" t="str">
        <f>IF(入力!H31="","",入力!H31)</f>
        <v/>
      </c>
      <c r="I31" s="263" t="str">
        <f>IF(入力!I31="","",入力!I31)</f>
        <v>北部小学校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515084907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深川　蒼太</v>
      </c>
      <c r="D33" s="265"/>
      <c r="E33" s="265"/>
      <c r="F33" s="265"/>
      <c r="G33" s="263">
        <f>IF(入力!G33="","",入力!G33)</f>
        <v>4</v>
      </c>
      <c r="H33" s="263" t="str">
        <f>IF(入力!H33="","",入力!H33)</f>
        <v/>
      </c>
      <c r="I33" s="263" t="str">
        <f>IF(入力!I33="","",入力!I33)</f>
        <v>北部小学校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515711722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小池　和</v>
      </c>
      <c r="D35" s="265"/>
      <c r="E35" s="265"/>
      <c r="F35" s="265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北部小学校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516913754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齊　弥真太</v>
      </c>
      <c r="D37" s="265"/>
      <c r="E37" s="265"/>
      <c r="F37" s="265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北部小学校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518078201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小梢　一輝</v>
      </c>
      <c r="D39" s="265"/>
      <c r="E39" s="265"/>
      <c r="F39" s="265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中部小学校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516828570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宇野　孝侑</v>
      </c>
      <c r="D41" s="265"/>
      <c r="E41" s="265"/>
      <c r="F41" s="265"/>
      <c r="G41" s="263">
        <f>IF(入力!G41="","",入力!G41)</f>
        <v>4</v>
      </c>
      <c r="H41" s="263" t="str">
        <f>IF(入力!H41="","",入力!H41)</f>
        <v/>
      </c>
      <c r="I41" s="263" t="str">
        <f>IF(入力!I41="","",入力!I41)</f>
        <v>北部小学校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515711736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生田目　蒼真</v>
      </c>
      <c r="D43" s="265"/>
      <c r="E43" s="265"/>
      <c r="F43" s="265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相模台小学校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518078195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/>
      </c>
      <c r="D45" s="265"/>
      <c r="E45" s="265"/>
      <c r="F45" s="265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/>
      </c>
      <c r="D47" s="265"/>
      <c r="E47" s="265"/>
      <c r="F47" s="265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M7:O8"/>
    <mergeCell ref="A6:B8"/>
    <mergeCell ref="C6:F8"/>
    <mergeCell ref="G7:I8"/>
    <mergeCell ref="J7:L8"/>
    <mergeCell ref="A9:B10"/>
    <mergeCell ref="C9:F10"/>
    <mergeCell ref="G9:I10"/>
    <mergeCell ref="A13:B14"/>
    <mergeCell ref="C13:F14"/>
    <mergeCell ref="C4:I5"/>
    <mergeCell ref="G6:I6"/>
    <mergeCell ref="J6:L6"/>
    <mergeCell ref="A4:B5"/>
    <mergeCell ref="G11:I12"/>
    <mergeCell ref="J11:L12"/>
    <mergeCell ref="J5:O5"/>
    <mergeCell ref="G13:O14"/>
    <mergeCell ref="J9:L10"/>
    <mergeCell ref="M9:O10"/>
    <mergeCell ref="A11:B12"/>
    <mergeCell ref="C11:F12"/>
    <mergeCell ref="A15:B16"/>
    <mergeCell ref="G15:O16"/>
    <mergeCell ref="A19:B20"/>
    <mergeCell ref="C15:E16"/>
    <mergeCell ref="F15:F16"/>
    <mergeCell ref="M11:O12"/>
    <mergeCell ref="I23:L24"/>
    <mergeCell ref="M23:O24"/>
    <mergeCell ref="A25:A26"/>
    <mergeCell ref="B25:B26"/>
    <mergeCell ref="C25:F26"/>
    <mergeCell ref="G25:H26"/>
    <mergeCell ref="A23:A24"/>
    <mergeCell ref="B23:B24"/>
    <mergeCell ref="A17:B18"/>
    <mergeCell ref="C17:O18"/>
    <mergeCell ref="C23:F24"/>
    <mergeCell ref="G23:H24"/>
    <mergeCell ref="C19:O20"/>
    <mergeCell ref="I25:L26"/>
    <mergeCell ref="M25:O26"/>
    <mergeCell ref="A21:B22"/>
    <mergeCell ref="C21:O22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C37:F38"/>
    <mergeCell ref="G37:H38"/>
    <mergeCell ref="A37:A38"/>
    <mergeCell ref="B37:B38"/>
    <mergeCell ref="I35:L36"/>
    <mergeCell ref="M35:O36"/>
    <mergeCell ref="A35:A36"/>
    <mergeCell ref="B35:B36"/>
    <mergeCell ref="C35:F36"/>
    <mergeCell ref="G35:H36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B43:B44"/>
    <mergeCell ref="C47:F48"/>
    <mergeCell ref="G47:H48"/>
    <mergeCell ref="C45:F46"/>
    <mergeCell ref="G45:H46"/>
    <mergeCell ref="A45:A46"/>
    <mergeCell ref="B45:B46"/>
    <mergeCell ref="A47:A48"/>
    <mergeCell ref="B47:B48"/>
    <mergeCell ref="C43:F44"/>
    <mergeCell ref="G43:H44"/>
  </mergeCells>
  <phoneticPr fontId="3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G33" sqref="G33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79</v>
      </c>
      <c r="B1" s="439"/>
      <c r="D1" s="24" t="s">
        <v>80</v>
      </c>
      <c r="E1" s="25" t="s">
        <v>81</v>
      </c>
      <c r="F1" s="26" t="s">
        <v>82</v>
      </c>
      <c r="G1" s="24" t="s">
        <v>136</v>
      </c>
      <c r="H1" s="25" t="s">
        <v>83</v>
      </c>
      <c r="I1" s="26" t="s">
        <v>84</v>
      </c>
      <c r="J1" s="24" t="s">
        <v>136</v>
      </c>
      <c r="K1" s="25" t="s">
        <v>83</v>
      </c>
      <c r="L1" s="26" t="s">
        <v>84</v>
      </c>
      <c r="M1" s="24" t="s">
        <v>136</v>
      </c>
      <c r="N1" s="25" t="s">
        <v>83</v>
      </c>
      <c r="O1" s="26" t="s">
        <v>84</v>
      </c>
      <c r="P1" s="24" t="s">
        <v>136</v>
      </c>
      <c r="Q1" s="25" t="s">
        <v>83</v>
      </c>
      <c r="R1" s="26" t="s">
        <v>84</v>
      </c>
      <c r="S1" s="24" t="s">
        <v>136</v>
      </c>
      <c r="T1" s="25" t="s">
        <v>83</v>
      </c>
      <c r="U1" s="26" t="s">
        <v>84</v>
      </c>
      <c r="V1" s="24" t="s">
        <v>136</v>
      </c>
      <c r="W1" s="25" t="s">
        <v>83</v>
      </c>
      <c r="X1" s="26" t="s">
        <v>84</v>
      </c>
      <c r="Y1" s="24" t="s">
        <v>136</v>
      </c>
      <c r="Z1" s="25" t="s">
        <v>83</v>
      </c>
      <c r="AA1" s="26" t="s">
        <v>84</v>
      </c>
      <c r="AB1" s="24" t="s">
        <v>136</v>
      </c>
      <c r="AC1" s="25" t="s">
        <v>83</v>
      </c>
      <c r="AD1" s="26" t="s">
        <v>84</v>
      </c>
      <c r="AE1" s="24" t="s">
        <v>136</v>
      </c>
      <c r="AF1" s="25" t="s">
        <v>83</v>
      </c>
      <c r="AG1" s="26" t="s">
        <v>84</v>
      </c>
      <c r="AH1" s="24" t="s">
        <v>136</v>
      </c>
      <c r="AI1" s="25" t="s">
        <v>83</v>
      </c>
      <c r="AJ1" s="26" t="s">
        <v>84</v>
      </c>
    </row>
    <row r="2" spans="1:41" ht="14.25" thickBot="1">
      <c r="A2" s="439"/>
      <c r="B2" s="439"/>
      <c r="C2" s="27"/>
      <c r="D2" s="28">
        <v>1</v>
      </c>
      <c r="E2" s="29" t="s">
        <v>85</v>
      </c>
      <c r="F2" s="30">
        <v>42443</v>
      </c>
      <c r="G2" s="28">
        <v>1.01</v>
      </c>
      <c r="H2" s="29" t="s">
        <v>85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86</v>
      </c>
      <c r="B4" s="441"/>
      <c r="C4" s="441"/>
      <c r="D4" s="441"/>
      <c r="E4" s="441"/>
      <c r="F4" s="441"/>
      <c r="G4" s="442"/>
      <c r="H4" s="25" t="s">
        <v>87</v>
      </c>
      <c r="I4" s="25" t="s">
        <v>88</v>
      </c>
      <c r="J4" s="443" t="s">
        <v>137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男子</v>
      </c>
      <c r="I5" s="29">
        <f>入力!Y25</f>
        <v>11</v>
      </c>
      <c r="J5" s="447" t="str">
        <f>IF(入力!A55="","",入力!A55)</f>
        <v>松戸ミライズは、全員攻撃・全員守備をモットーに、キャプテン大越を中心とした拾って繋ぐバレーボールを目指すチームです。「簡単なボールほど丁寧に」を合言葉に、ファーストレシーブを意識しチーム一丸となって精一杯頑張ります！　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138</v>
      </c>
      <c r="B6" s="25" t="s">
        <v>89</v>
      </c>
      <c r="C6" s="25" t="s">
        <v>90</v>
      </c>
      <c r="D6" s="25" t="s">
        <v>91</v>
      </c>
      <c r="E6" s="25" t="s">
        <v>87</v>
      </c>
      <c r="F6" s="25" t="s">
        <v>92</v>
      </c>
      <c r="G6" s="25" t="s">
        <v>93</v>
      </c>
      <c r="H6" s="25" t="s">
        <v>30</v>
      </c>
      <c r="I6" s="25" t="s">
        <v>94</v>
      </c>
      <c r="J6" s="25" t="s">
        <v>95</v>
      </c>
      <c r="K6" s="25" t="s">
        <v>96</v>
      </c>
      <c r="L6" s="25" t="s">
        <v>97</v>
      </c>
      <c r="M6" s="25" t="s">
        <v>98</v>
      </c>
      <c r="N6" s="25" t="s">
        <v>139</v>
      </c>
      <c r="O6" s="25" t="s">
        <v>140</v>
      </c>
      <c r="P6" s="25" t="s">
        <v>99</v>
      </c>
      <c r="Q6" s="25" t="s">
        <v>100</v>
      </c>
      <c r="R6" s="25" t="s">
        <v>101</v>
      </c>
      <c r="S6" s="25" t="s">
        <v>102</v>
      </c>
      <c r="T6" s="48" t="s">
        <v>176</v>
      </c>
      <c r="U6" s="48" t="s">
        <v>195</v>
      </c>
      <c r="V6" s="48" t="s">
        <v>195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松戸ミライズバレーボールクラブ</v>
      </c>
      <c r="C7" s="33" t="str">
        <f>IF(入力!C2="","",入力!C2)</f>
        <v/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上本郷</v>
      </c>
      <c r="T7" s="33"/>
      <c r="U7" s="33">
        <f>IF(入力!C4="","",入力!C4)</f>
        <v>433742540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141</v>
      </c>
      <c r="B15" s="25" t="s">
        <v>103</v>
      </c>
      <c r="C15" s="25" t="s">
        <v>104</v>
      </c>
      <c r="D15" s="25" t="s">
        <v>105</v>
      </c>
      <c r="E15" s="25" t="s">
        <v>106</v>
      </c>
      <c r="F15" s="25" t="s">
        <v>107</v>
      </c>
      <c r="G15" s="25" t="s">
        <v>108</v>
      </c>
      <c r="H15" s="25" t="s">
        <v>109</v>
      </c>
      <c r="I15" s="25" t="s">
        <v>110</v>
      </c>
      <c r="J15" s="25" t="s">
        <v>111</v>
      </c>
      <c r="K15" s="25" t="s">
        <v>112</v>
      </c>
      <c r="L15" s="25" t="s">
        <v>113</v>
      </c>
      <c r="M15" s="25" t="s">
        <v>142</v>
      </c>
      <c r="N15" s="25" t="s">
        <v>114</v>
      </c>
      <c r="O15" s="25" t="s">
        <v>115</v>
      </c>
      <c r="P15" s="25" t="s">
        <v>116</v>
      </c>
      <c r="Q15" s="25" t="s">
        <v>117</v>
      </c>
      <c r="R15" s="25" t="s">
        <v>92</v>
      </c>
      <c r="S15" s="25" t="s">
        <v>93</v>
      </c>
      <c r="T15" s="25" t="s">
        <v>118</v>
      </c>
      <c r="U15" s="25" t="s">
        <v>119</v>
      </c>
      <c r="V15" s="25" t="s">
        <v>120</v>
      </c>
      <c r="W15" s="25" t="s">
        <v>121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122</v>
      </c>
      <c r="C16" s="33" t="str">
        <f>IF(入力!C8="","",入力!C8)</f>
        <v>木戸</v>
      </c>
      <c r="D16" s="33" t="str">
        <f>IF(入力!E8="","",入力!E8)</f>
        <v>一夫</v>
      </c>
      <c r="E16" s="33" t="str">
        <f>IF(入力!C7="","",入力!C7)</f>
        <v>キド</v>
      </c>
      <c r="F16" s="33" t="str">
        <f>IF(入力!E7="","",入力!E7)</f>
        <v>ｶｽﾞｵ</v>
      </c>
      <c r="G16" s="33">
        <f>IF(入力!G7="","",入力!G7)</f>
        <v>508568040</v>
      </c>
      <c r="H16" s="33" t="str">
        <f>IF(入力!J7="","",入力!J7)</f>
        <v/>
      </c>
      <c r="I16" s="33">
        <f>IF(入力!M7="","",入力!M7)</f>
        <v>400849</v>
      </c>
      <c r="J16" s="33"/>
      <c r="K16" s="33"/>
      <c r="L16" s="33">
        <f>IF(入力!AT7="","",入力!AT7)</f>
        <v>53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2261</v>
      </c>
      <c r="T16" s="33" t="str">
        <f>IF(入力!P8="","",入力!P8)</f>
        <v>千葉県松戸市常盤平3-29-24</v>
      </c>
      <c r="U16" s="33" t="str">
        <f>IF(入力!AL7="","",入力!AL7)</f>
        <v>047</v>
      </c>
      <c r="V16" s="33" t="str">
        <f>IF(入力!AK8="","",入力!AK8)</f>
        <v>387</v>
      </c>
      <c r="W16" s="33" t="str">
        <f>IF(入力!AP8="","",入力!AP8)</f>
        <v>9495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143</v>
      </c>
      <c r="C17" s="33" t="str">
        <f>IF(入力!C10="","",入力!C10)</f>
        <v>宮本</v>
      </c>
      <c r="D17" s="33" t="str">
        <f>IF(入力!E10="","",入力!E10)</f>
        <v>久雄</v>
      </c>
      <c r="E17" s="33" t="str">
        <f>IF(入力!C9="","",入力!C9)</f>
        <v>ミヤモト</v>
      </c>
      <c r="F17" s="33" t="str">
        <f>IF(入力!E9="","",入力!E9)</f>
        <v>ヒサオ</v>
      </c>
      <c r="G17" s="33">
        <f>IF(入力!G9="","",入力!G9)</f>
        <v>513561113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49</v>
      </c>
      <c r="M17" s="33"/>
      <c r="N17" s="33"/>
      <c r="O17" s="33"/>
      <c r="P17" s="33"/>
      <c r="Q17" s="33"/>
      <c r="R17" s="33" t="str">
        <f>IF(入力!R9="","",入力!R9)</f>
        <v>271</v>
      </c>
      <c r="S17" s="33" t="str">
        <f>IF(入力!W9="","",入力!W9)</f>
        <v>0092</v>
      </c>
      <c r="T17" s="33" t="str">
        <f>IF(入力!P10="","",入力!P10)</f>
        <v>千葉県松戸市松戸2285-21</v>
      </c>
      <c r="U17" s="33" t="str">
        <f>IF(入力!AL9="","",入力!AL9)</f>
        <v>047</v>
      </c>
      <c r="V17" s="33" t="str">
        <f>IF(入力!AK10="","",入力!AK10)</f>
        <v>361</v>
      </c>
      <c r="W17" s="33" t="str">
        <f>IF(入力!AP10="","",入力!AP10)</f>
        <v>1150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144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146</v>
      </c>
      <c r="C20" s="33" t="str">
        <f>IF(入力!C12="","",入力!C12)</f>
        <v>入江</v>
      </c>
      <c r="D20" s="33" t="str">
        <f>IF(入力!E12="","",入力!E12)</f>
        <v>勝光</v>
      </c>
      <c r="E20" s="33" t="str">
        <f>IF(入力!C11="","",入力!C11)</f>
        <v>イリエ</v>
      </c>
      <c r="F20" s="33" t="str">
        <f>IF(入力!E11="","",入力!E11)</f>
        <v>マサミツ</v>
      </c>
      <c r="G20" s="33">
        <f>IF(入力!G11="","",入力!G11)</f>
        <v>508579672</v>
      </c>
      <c r="H20" s="33" t="str">
        <f>IF(入力!J11="","",入力!J11)</f>
        <v/>
      </c>
      <c r="I20" s="33">
        <f>IF(入力!M11="","",入力!M11)</f>
        <v>342433</v>
      </c>
      <c r="J20" s="33"/>
      <c r="K20" s="33"/>
      <c r="L20" s="33">
        <f>IF(入力!AT11="","",入力!AT11)</f>
        <v>51</v>
      </c>
      <c r="M20" s="33"/>
      <c r="N20" s="33"/>
      <c r="O20" s="33"/>
      <c r="P20" s="33"/>
      <c r="Q20" s="33"/>
      <c r="R20" s="33" t="str">
        <f>IF(入力!R11="","",入力!R11)</f>
        <v>270</v>
      </c>
      <c r="S20" s="33" t="str">
        <f>IF(入力!W11="","",入力!W11)</f>
        <v>0064</v>
      </c>
      <c r="T20" s="33" t="str">
        <f>IF(入力!P12="","",入力!P12)</f>
        <v>千葉県松戸市上本郷15-1</v>
      </c>
      <c r="U20" s="33" t="str">
        <f>IF(入力!AL11="","",入力!AL11)</f>
        <v>047</v>
      </c>
      <c r="V20" s="33" t="str">
        <f>IF(入力!AK12="","",入力!AK12)</f>
        <v>365</v>
      </c>
      <c r="W20" s="33" t="str">
        <f>IF(入力!AP12="","",入力!AP12)</f>
        <v>0328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123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124</v>
      </c>
      <c r="C22" s="33" t="str">
        <f>IF(入力!C16="","",入力!C16)</f>
        <v>木戸</v>
      </c>
      <c r="D22" s="33" t="str">
        <f>IF(入力!E16="","",入力!E16)</f>
        <v>一夫</v>
      </c>
      <c r="E22" s="33" t="str">
        <f>IF(入力!C15="","",入力!C15)</f>
        <v>キド</v>
      </c>
      <c r="F22" s="33" t="str">
        <f>IF(入力!E15="","",入力!E15)</f>
        <v>ｶｽﾞｵ</v>
      </c>
      <c r="G22" s="33"/>
      <c r="H22" s="33"/>
      <c r="I22" s="33"/>
      <c r="J22" s="33"/>
      <c r="K22" s="33"/>
      <c r="L22" s="33">
        <f>IF(入力!AT15="","",入力!AT15)</f>
        <v>53</v>
      </c>
      <c r="M22" s="33"/>
      <c r="N22" s="33" t="str">
        <f>IF(入力!C21="","",入力!C21)</f>
        <v>090</v>
      </c>
      <c r="O22" s="33">
        <f>IF(入力!E21="","",入力!E21)</f>
        <v>5314</v>
      </c>
      <c r="P22" s="33">
        <f>IF(入力!G21="","",入力!G21)</f>
        <v>5547</v>
      </c>
      <c r="Q22" s="33"/>
      <c r="R22" s="33" t="str">
        <f>IF(入力!R15="","",入力!R15)</f>
        <v>270</v>
      </c>
      <c r="S22" s="33" t="str">
        <f>IF(入力!W15="","",入力!W15)</f>
        <v>2261</v>
      </c>
      <c r="T22" s="33" t="str">
        <f>IF(入力!P16="","",入力!P16)</f>
        <v>千葉県松戸市常盤平3-29-24</v>
      </c>
      <c r="U22" s="33" t="str">
        <f>IF(入力!AL15="","",入力!AL15)</f>
        <v>047</v>
      </c>
      <c r="V22" s="33" t="str">
        <f>IF(入力!AK16="","",入力!AK16)</f>
        <v>387</v>
      </c>
      <c r="W22" s="33" t="str">
        <f>IF(入力!AP16="","",入力!AP16)</f>
        <v>9495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125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126</v>
      </c>
      <c r="C24" s="74" t="str">
        <f>VLOOKUP($B$51,$A$53:$F$352,3)</f>
        <v>大越</v>
      </c>
      <c r="D24" s="74" t="str">
        <f>VLOOKUP($B$51,$A$53:$F$352,4)</f>
        <v>洸希</v>
      </c>
      <c r="E24" s="74" t="str">
        <f>VLOOKUP($B$51,$A$53:$F$352,5)</f>
        <v>オオコシ</v>
      </c>
      <c r="F24" s="74" t="str">
        <f>VLOOKUP($B$51,$A$53:$F$352,6)</f>
        <v>コウキ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198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127</v>
      </c>
      <c r="B52" s="42" t="s">
        <v>51</v>
      </c>
      <c r="C52" s="25" t="s">
        <v>128</v>
      </c>
      <c r="D52" s="25" t="s">
        <v>129</v>
      </c>
      <c r="E52" s="25" t="s">
        <v>130</v>
      </c>
      <c r="F52" s="25" t="s">
        <v>131</v>
      </c>
      <c r="G52" s="25" t="s">
        <v>108</v>
      </c>
      <c r="H52" s="25" t="s">
        <v>132</v>
      </c>
      <c r="I52" s="25" t="s">
        <v>53</v>
      </c>
      <c r="J52" s="25" t="s">
        <v>133</v>
      </c>
      <c r="K52" s="25" t="s">
        <v>134</v>
      </c>
      <c r="L52" s="25" t="s">
        <v>135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大越</v>
      </c>
      <c r="D53" s="33" t="str">
        <f>IF(入力!E26="","",入力!E26)</f>
        <v>洸希</v>
      </c>
      <c r="E53" s="33" t="str">
        <f>IF(入力!C25="","",入力!C25)</f>
        <v>オオコシ</v>
      </c>
      <c r="F53" s="33" t="str">
        <f>IF(入力!E25="","",入力!E25)</f>
        <v>コウキ</v>
      </c>
      <c r="G53" s="33">
        <f>IF(入力!M25="","",入力!M25)</f>
        <v>513673045</v>
      </c>
      <c r="H53" s="33" t="str">
        <f>IF(入力!I25="","",入力!I25)</f>
        <v>和名ヶ谷小学校</v>
      </c>
      <c r="I53" s="33">
        <f>IF(入力!G25="","",入力!G25)</f>
        <v>6</v>
      </c>
      <c r="J53" s="33">
        <f>IF(入力!P25="","",入力!P25)</f>
        <v>143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秋元</v>
      </c>
      <c r="D54" s="33" t="str">
        <f>IF(入力!E28="","",入力!E28)</f>
        <v>大佑</v>
      </c>
      <c r="E54" s="33" t="str">
        <f>IF(入力!C27="","",入力!C27)</f>
        <v>アキモト</v>
      </c>
      <c r="F54" s="33" t="str">
        <f>IF(入力!E27="","",入力!E27)</f>
        <v>ダイスケ</v>
      </c>
      <c r="G54" s="33">
        <f>IF(入力!M27="","",入力!M27)</f>
        <v>515657771</v>
      </c>
      <c r="H54" s="33" t="str">
        <f>IF(入力!I27="","",入力!I27)</f>
        <v>南部小学校</v>
      </c>
      <c r="I54" s="33">
        <f>IF(入力!G27="","",入力!G27)</f>
        <v>6</v>
      </c>
      <c r="J54" s="33">
        <f>IF(入力!P27="","",入力!P27)</f>
        <v>142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深澤</v>
      </c>
      <c r="D55" s="33" t="str">
        <f>IF(入力!E30="","",入力!E30)</f>
        <v>直仁</v>
      </c>
      <c r="E55" s="33" t="str">
        <f>IF(入力!C29="","",入力!C29)</f>
        <v>フカザワ</v>
      </c>
      <c r="F55" s="33" t="str">
        <f>IF(入力!E29="","",入力!E29)</f>
        <v>ナオト</v>
      </c>
      <c r="G55" s="33">
        <f>IF(入力!M29="","",入力!M29)</f>
        <v>514692008</v>
      </c>
      <c r="H55" s="33" t="str">
        <f>IF(入力!I29="","",入力!I29)</f>
        <v>八ヶ崎小学校</v>
      </c>
      <c r="I55" s="33">
        <f>IF(入力!G29="","",入力!G29)</f>
        <v>6</v>
      </c>
      <c r="J55" s="33">
        <f>IF(入力!P29="","",入力!P29)</f>
        <v>144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小島</v>
      </c>
      <c r="D56" s="33" t="str">
        <f>IF(入力!E32="","",入力!E32)</f>
        <v>敬司</v>
      </c>
      <c r="E56" s="33" t="str">
        <f>IF(入力!C31="","",入力!C31)</f>
        <v>コジマ</v>
      </c>
      <c r="F56" s="33" t="str">
        <f>IF(入力!E31="","",入力!E31)</f>
        <v>ケイジ</v>
      </c>
      <c r="G56" s="33">
        <f>IF(入力!M31="","",入力!M31)</f>
        <v>515084907</v>
      </c>
      <c r="H56" s="33" t="str">
        <f>IF(入力!I31="","",入力!I31)</f>
        <v>北部小学校</v>
      </c>
      <c r="I56" s="33">
        <f>IF(入力!G31="","",入力!G31)</f>
        <v>4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深川</v>
      </c>
      <c r="D57" s="33" t="str">
        <f>IF(入力!E34="","",入力!E34)</f>
        <v>蒼太</v>
      </c>
      <c r="E57" s="33" t="str">
        <f>IF(入力!C33="","",入力!C33)</f>
        <v>フカガワ</v>
      </c>
      <c r="F57" s="33" t="str">
        <f>IF(入力!E33="","",入力!E33)</f>
        <v>ソウタ</v>
      </c>
      <c r="G57" s="33">
        <f>IF(入力!M33="","",入力!M33)</f>
        <v>515711722</v>
      </c>
      <c r="H57" s="33" t="str">
        <f>IF(入力!I33="","",入力!I33)</f>
        <v>北部小学校</v>
      </c>
      <c r="I57" s="33">
        <f>IF(入力!G33="","",入力!G33)</f>
        <v>4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小池</v>
      </c>
      <c r="D58" s="33" t="str">
        <f>IF(入力!E36="","",入力!E36)</f>
        <v>和</v>
      </c>
      <c r="E58" s="33" t="str">
        <f>IF(入力!C35="","",入力!C35)</f>
        <v>コイケ</v>
      </c>
      <c r="F58" s="33" t="str">
        <f>IF(入力!E35="","",入力!E35)</f>
        <v>ナゴム</v>
      </c>
      <c r="G58" s="33">
        <f>IF(入力!M35="","",入力!M35)</f>
        <v>516913754</v>
      </c>
      <c r="H58" s="33" t="str">
        <f>IF(入力!I35="","",入力!I35)</f>
        <v>北部小学校</v>
      </c>
      <c r="I58" s="33">
        <f>IF(入力!G35="","",入力!G35)</f>
        <v>4</v>
      </c>
      <c r="J58" s="33">
        <f>IF(入力!P35="","",入力!P35)</f>
        <v>122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齊</v>
      </c>
      <c r="D59" s="33" t="str">
        <f>IF(入力!E38="","",入力!E38)</f>
        <v>弥真太</v>
      </c>
      <c r="E59" s="33" t="str">
        <f>IF(入力!C37="","",入力!C37)</f>
        <v>サイ</v>
      </c>
      <c r="F59" s="33" t="str">
        <f>IF(入力!E37="","",入力!E37)</f>
        <v>ヒナタ</v>
      </c>
      <c r="G59" s="33">
        <f>IF(入力!M37="","",入力!M37)</f>
        <v>518078201</v>
      </c>
      <c r="H59" s="33" t="str">
        <f>IF(入力!I37="","",入力!I37)</f>
        <v>北部小学校</v>
      </c>
      <c r="I59" s="33">
        <f>IF(入力!G37="","",入力!G37)</f>
        <v>4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小梢</v>
      </c>
      <c r="D60" s="33" t="str">
        <f>IF(入力!E40="","",入力!E40)</f>
        <v>一輝</v>
      </c>
      <c r="E60" s="33" t="str">
        <f>IF(入力!C39="","",入力!C39)</f>
        <v>コズエ</v>
      </c>
      <c r="F60" s="33" t="str">
        <f>IF(入力!E39="","",入力!E39)</f>
        <v>イッキ</v>
      </c>
      <c r="G60" s="33">
        <f>IF(入力!M39="","",入力!M39)</f>
        <v>516828570</v>
      </c>
      <c r="H60" s="33" t="str">
        <f>IF(入力!I39="","",入力!I39)</f>
        <v>中部小学校</v>
      </c>
      <c r="I60" s="33">
        <f>IF(入力!G39="","",入力!G39)</f>
        <v>4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宇野</v>
      </c>
      <c r="D61" s="33" t="str">
        <f>IF(入力!E42="","",入力!E42)</f>
        <v>孝侑</v>
      </c>
      <c r="E61" s="33" t="str">
        <f>IF(入力!C41="","",入力!C41)</f>
        <v>ウノ</v>
      </c>
      <c r="F61" s="33" t="str">
        <f>IF(入力!E41="","",入力!E41)</f>
        <v>タカユキ</v>
      </c>
      <c r="G61" s="33">
        <f>IF(入力!M41="","",入力!M41)</f>
        <v>515711736</v>
      </c>
      <c r="H61" s="33" t="str">
        <f>IF(入力!I41="","",入力!I41)</f>
        <v>北部小学校</v>
      </c>
      <c r="I61" s="33">
        <f>IF(入力!G41="","",入力!G41)</f>
        <v>4</v>
      </c>
      <c r="J61" s="33">
        <f>IF(入力!P41="","",入力!P41)</f>
        <v>130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生田目</v>
      </c>
      <c r="D62" s="33" t="str">
        <f>IF(入力!E44="","",入力!E44)</f>
        <v>蒼真</v>
      </c>
      <c r="E62" s="33" t="str">
        <f>IF(入力!C43="","",入力!C43)</f>
        <v>ナマタメ</v>
      </c>
      <c r="F62" s="33" t="str">
        <f>IF(入力!E43="","",入力!E43)</f>
        <v>ソウマ</v>
      </c>
      <c r="G62" s="33">
        <f>IF(入力!M43="","",入力!M43)</f>
        <v>518078195</v>
      </c>
      <c r="H62" s="33" t="str">
        <f>IF(入力!I43="","",入力!I43)</f>
        <v>相模台小学校</v>
      </c>
      <c r="I62" s="33">
        <f>IF(入力!G43="","",入力!G43)</f>
        <v>4</v>
      </c>
      <c r="J62" s="33">
        <f>IF(入力!P43="","",入力!P43)</f>
        <v>132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>
        <f>IF(入力!P51="","",入力!P51)</f>
        <v>138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木戸　一夫</cp:lastModifiedBy>
  <cp:lastPrinted>2019-05-13T04:02:35Z</cp:lastPrinted>
  <dcterms:created xsi:type="dcterms:W3CDTF">2014-04-05T09:56:00Z</dcterms:created>
  <dcterms:modified xsi:type="dcterms:W3CDTF">2019-05-13T23:52:58Z</dcterms:modified>
</cp:coreProperties>
</file>