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OneDrive - 株式会社　桃屋\Documents\"/>
    </mc:Choice>
  </mc:AlternateContent>
  <xr:revisionPtr revIDLastSave="124" documentId="8_{5A4DF4F7-D65F-4E07-B027-1F8C14C305BE}" xr6:coauthVersionLast="45" xr6:coauthVersionMax="45" xr10:uidLastSave="{517C3484-13FA-46C9-A3EB-C13C0216A2B7}"/>
  <workbookProtection lockStructure="1"/>
  <bookViews>
    <workbookView xWindow="0" yWindow="48" windowWidth="23040" windowHeight="60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<sst xmlns="http://schemas.openxmlformats.org/spreadsheetml/2006/main" count="414" uniqueCount="279">
  <si>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</si>
  <si>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</si>
  <si>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</si>
  <si>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</si>
  <si>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</si>
  <si>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</si>
  <si>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</si>
  <si>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</si>
  <si>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</si>
  <si>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</si>
  <si>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</si>
  <si>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</si>
  <si>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</si>
  <si>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</si>
  <si>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</si>
  <si>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</si>
  <si>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</si>
  <si>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</si>
  <si>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</si>
  <si>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</si>
  <si>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</si>
  <si>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</si>
  <si>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</si>
  <si>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</si>
  <si>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</si>
  <si>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</si>
  <si>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</si>
  <si>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</si>
  <si>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</si>
  <si>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</si>
  <si>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</si>
  <si>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</si>
  <si>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</si>
  <si>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</si>
  <si>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</si>
  <si>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</si>
  <si>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</si>
  <si>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</si>
  <si>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</si>
  <si>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</si>
  <si>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</si>
  <si>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</si>
  <si>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</si>
  <si>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</si>
  <si>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</si>
  <si>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</si>
  <si>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</si>
  <si>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</si>
  <si>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</si>
  <si>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</si>
  <si>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</si>
  <si>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</si>
  <si>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</si>
  <si>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</si>
  <si>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</si>
  <si>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</si>
  <si>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</si>
  <si>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</si>
  <si>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</si>
  <si>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</si>
  <si>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</si>
  <si>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</si>
  <si>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</si>
  <si>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</si>
  <si>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</si>
  <si>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</si>
  <si>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</si>
  <si>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</si>
  <si>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</si>
  <si>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</si>
  <si>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</si>
  <si>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</si>
  <si>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</si>
  <si>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</si>
  <si>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</si>
  <si>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</si>
  <si>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</si>
  <si>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</si>
  <si>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</si>
  <si>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</si>
  <si>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</si>
  <si>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</si>
  <si>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</si>
  <si>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</si>
  <si>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</si>
  <si>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</si>
  <si>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</si>
  <si>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</si>
  <si>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</si>
  <si>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</si>
  <si>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</si>
  <si>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</si>
  <si>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</si>
  <si>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</si>
  <si>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</si>
  <si>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</si>
  <si>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</si>
  <si>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</si>
  <si>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</si>
  <si>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</si>
  <si>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</si>
  <si>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</si>
  <si>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</si>
  <si>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</si>
  <si>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</si>
  <si>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</si>
  <si>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</si>
  <si>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</si>
  <si>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</si>
  <si>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</si>
  <si>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</si>
  <si>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</si>
  <si>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</si>
  <si>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</si>
  <si>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</si>
  <si>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</si>
  <si>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</si>
  <si>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</si>
  <si>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</si>
  <si>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</si>
  <si>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</si>
  <si>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</si>
  <si>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</si>
  <si>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</si>
  <si>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</si>
  <si>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</si>
  <si>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</si>
  <si>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</si>
  <si>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</si>
  <si>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</si>
  <si>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</si>
  <si>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</si>
  <si>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</si>
  <si>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</si>
  <si>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</si>
  <si>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</si>
  <si>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</si>
  <si>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</si>
  <si>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</si>
  <si>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</si>
  <si>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</si>
  <si>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</si>
  <si>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</si>
  <si>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</si>
  <si>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</si>
  <si>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</si>
  <si>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</si>
  <si>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</si>
  <si>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</si>
  <si>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</si>
  <si>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</si>
  <si>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</si>
  <si>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</si>
  <si>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</si>
  <si>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</si>
  <si>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</si>
  <si>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</si>
  <si>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</si>
  <si>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</si>
  <si>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</si>
  <si>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</si>
  <si>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</si>
  <si>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</si>
  <si>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</si>
  <si>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</si>
  <si>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</si>
  <si>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</si>
  <si>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</si>
  <si>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</si>
  <si>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</si>
  <si>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</si>
  <si>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</si>
  <si>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</si>
  <si>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</si>
  <si>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</si>
  <si>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</si>
  <si>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</si>
  <si>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</si>
  <si>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</si>
  <si>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</si>
  <si>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</si>
  <si>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</si>
  <si>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</si>
  <si>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</si>
  <si>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</si>
  <si>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</si>
  <si>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</si>
  <si>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</si>
  <si>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</si>
  <si>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</si>
  <si>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</si>
  <si>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</si>
  <si>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</si>
  <si>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</si>
  <si>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</si>
  <si>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</si>
  <si>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</si>
  <si>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</si>
  <si>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</si>
  <si>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</si>
  <si>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マツドミライズバレーボールクラブ</t>
    <phoneticPr fontId="2"/>
  </si>
  <si>
    <t>松戸ミライズバレーボールクラブ</t>
    <phoneticPr fontId="2"/>
  </si>
  <si>
    <t>松戸市</t>
    <rPh sb="0" eb="3">
      <t>マツドシ</t>
    </rPh>
    <phoneticPr fontId="2"/>
  </si>
  <si>
    <t>新京成</t>
    <rPh sb="0" eb="1">
      <t>シン</t>
    </rPh>
    <rPh sb="1" eb="3">
      <t>ケイセイ</t>
    </rPh>
    <phoneticPr fontId="2"/>
  </si>
  <si>
    <t>上本郷</t>
    <rPh sb="0" eb="3">
      <t>カミホンゴウ</t>
    </rPh>
    <phoneticPr fontId="2"/>
  </si>
  <si>
    <t>イケダ</t>
    <phoneticPr fontId="2"/>
  </si>
  <si>
    <t>ケイイチロウ</t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</si>
  <si>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</si>
  <si>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</si>
  <si>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</si>
  <si>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</si>
  <si>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</si>
  <si>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</si>
  <si>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キド</t>
    <phoneticPr fontId="2"/>
  </si>
  <si>
    <t>カズオ</t>
    <phoneticPr fontId="2"/>
  </si>
  <si>
    <t>木戸</t>
    <rPh sb="0" eb="2">
      <t>キド</t>
    </rPh>
    <phoneticPr fontId="2"/>
  </si>
  <si>
    <t>一夫</t>
    <rPh sb="0" eb="2">
      <t>カズオ</t>
    </rPh>
    <phoneticPr fontId="2"/>
  </si>
  <si>
    <t>271</t>
    <phoneticPr fontId="2"/>
  </si>
  <si>
    <t>270</t>
    <phoneticPr fontId="2"/>
  </si>
  <si>
    <t>22261</t>
    <phoneticPr fontId="2"/>
  </si>
  <si>
    <t>千葉県松戸市常盤平3-29-24</t>
    <rPh sb="0" eb="3">
      <t>チバケン</t>
    </rPh>
    <rPh sb="3" eb="6">
      <t>マツドシ</t>
    </rPh>
    <rPh sb="6" eb="9">
      <t>トキワダイラ</t>
    </rPh>
    <phoneticPr fontId="2"/>
  </si>
  <si>
    <t>387</t>
    <phoneticPr fontId="2"/>
  </si>
  <si>
    <t>9495</t>
    <phoneticPr fontId="2"/>
  </si>
  <si>
    <t>00645</t>
    <phoneticPr fontId="2"/>
  </si>
  <si>
    <t>千葉県松戸市上本郷4374-2</t>
    <phoneticPr fontId="2"/>
  </si>
  <si>
    <t>047</t>
    <phoneticPr fontId="2"/>
  </si>
  <si>
    <t>331</t>
    <phoneticPr fontId="2"/>
  </si>
  <si>
    <t>6212</t>
    <phoneticPr fontId="2"/>
  </si>
  <si>
    <t>2261</t>
    <phoneticPr fontId="2"/>
  </si>
  <si>
    <t>千葉県松戸市常盤平3-29-24</t>
    <phoneticPr fontId="2"/>
  </si>
  <si>
    <t>090</t>
    <phoneticPr fontId="2"/>
  </si>
  <si>
    <t>①</t>
    <phoneticPr fontId="2"/>
  </si>
  <si>
    <t>松戸市立北部小学校</t>
  </si>
  <si>
    <t>松戸市立北部小学校</t>
    <phoneticPr fontId="2"/>
  </si>
  <si>
    <t>小島</t>
    <rPh sb="0" eb="2">
      <t>コジマ</t>
    </rPh>
    <phoneticPr fontId="2"/>
  </si>
  <si>
    <t>敬司</t>
    <rPh sb="0" eb="2">
      <t>ケイジ</t>
    </rPh>
    <phoneticPr fontId="2"/>
  </si>
  <si>
    <t>コジマ</t>
    <phoneticPr fontId="2"/>
  </si>
  <si>
    <t>ケイジ</t>
    <phoneticPr fontId="2"/>
  </si>
  <si>
    <t>深川</t>
    <rPh sb="0" eb="2">
      <t>フカガワ</t>
    </rPh>
    <phoneticPr fontId="2"/>
  </si>
  <si>
    <t>蒼太</t>
    <rPh sb="0" eb="1">
      <t>アオ</t>
    </rPh>
    <rPh sb="1" eb="2">
      <t>ブト</t>
    </rPh>
    <phoneticPr fontId="2"/>
  </si>
  <si>
    <t>フカガワ</t>
    <phoneticPr fontId="2"/>
  </si>
  <si>
    <t>ソウタ</t>
    <phoneticPr fontId="2"/>
  </si>
  <si>
    <t>小池</t>
    <rPh sb="0" eb="2">
      <t>コイケ</t>
    </rPh>
    <phoneticPr fontId="2"/>
  </si>
  <si>
    <t>和</t>
    <rPh sb="0" eb="1">
      <t>ワ</t>
    </rPh>
    <phoneticPr fontId="2"/>
  </si>
  <si>
    <t>コイケ</t>
    <phoneticPr fontId="2"/>
  </si>
  <si>
    <t>ナゴム</t>
    <phoneticPr fontId="2"/>
  </si>
  <si>
    <t>齊</t>
    <rPh sb="0" eb="1">
      <t>サイ</t>
    </rPh>
    <phoneticPr fontId="2"/>
  </si>
  <si>
    <t>弥真太</t>
    <rPh sb="0" eb="1">
      <t>ヤ</t>
    </rPh>
    <rPh sb="1" eb="2">
      <t>マ</t>
    </rPh>
    <rPh sb="2" eb="3">
      <t>フトシ</t>
    </rPh>
    <phoneticPr fontId="2"/>
  </si>
  <si>
    <t>サイ</t>
    <phoneticPr fontId="2"/>
  </si>
  <si>
    <t>ヒナタ</t>
    <phoneticPr fontId="2"/>
  </si>
  <si>
    <t>小梢</t>
    <rPh sb="0" eb="1">
      <t>ショウ</t>
    </rPh>
    <rPh sb="1" eb="2">
      <t>コズエ</t>
    </rPh>
    <phoneticPr fontId="2"/>
  </si>
  <si>
    <t>一輝</t>
    <rPh sb="0" eb="2">
      <t>イッキ</t>
    </rPh>
    <phoneticPr fontId="2"/>
  </si>
  <si>
    <t>コズエ</t>
    <phoneticPr fontId="2"/>
  </si>
  <si>
    <t>イッキ</t>
    <phoneticPr fontId="2"/>
  </si>
  <si>
    <t>松戸市立中部小学校</t>
    <phoneticPr fontId="2"/>
  </si>
  <si>
    <t>生田目</t>
    <rPh sb="0" eb="3">
      <t>ナマタメ</t>
    </rPh>
    <phoneticPr fontId="2"/>
  </si>
  <si>
    <t>蒼真</t>
    <rPh sb="0" eb="2">
      <t>ソウマ</t>
    </rPh>
    <phoneticPr fontId="2"/>
  </si>
  <si>
    <t>ナマタメ</t>
    <phoneticPr fontId="2"/>
  </si>
  <si>
    <t>ソウマ</t>
    <phoneticPr fontId="2"/>
  </si>
  <si>
    <t>松戸市立相模台小学校</t>
    <phoneticPr fontId="2"/>
  </si>
  <si>
    <t>山本</t>
    <rPh sb="0" eb="2">
      <t>ヤマモト</t>
    </rPh>
    <phoneticPr fontId="2"/>
  </si>
  <si>
    <t>奏斗</t>
    <rPh sb="0" eb="1">
      <t>カナデ</t>
    </rPh>
    <rPh sb="1" eb="2">
      <t>ト</t>
    </rPh>
    <phoneticPr fontId="2"/>
  </si>
  <si>
    <t>ヤマモト</t>
    <phoneticPr fontId="2"/>
  </si>
  <si>
    <t>ミナト</t>
    <phoneticPr fontId="2"/>
  </si>
  <si>
    <t>渡辺</t>
    <rPh sb="0" eb="2">
      <t>ワタナベ</t>
    </rPh>
    <phoneticPr fontId="2"/>
  </si>
  <si>
    <t>潤</t>
    <rPh sb="0" eb="1">
      <t>ジュン</t>
    </rPh>
    <phoneticPr fontId="2"/>
  </si>
  <si>
    <t>ワタナベ</t>
    <phoneticPr fontId="2"/>
  </si>
  <si>
    <t>ジュン</t>
    <phoneticPr fontId="2"/>
  </si>
  <si>
    <t>大橋</t>
    <rPh sb="0" eb="2">
      <t>オオハシ</t>
    </rPh>
    <phoneticPr fontId="2"/>
  </si>
  <si>
    <t>悠也</t>
    <rPh sb="0" eb="1">
      <t>ユウ</t>
    </rPh>
    <rPh sb="1" eb="2">
      <t>ヤ</t>
    </rPh>
    <phoneticPr fontId="2"/>
  </si>
  <si>
    <t>オオハシ</t>
    <phoneticPr fontId="2"/>
  </si>
  <si>
    <t>ユウヤ</t>
    <phoneticPr fontId="2"/>
  </si>
  <si>
    <t>千葉県松戸市松戸2285-21</t>
    <phoneticPr fontId="2"/>
  </si>
  <si>
    <t>047</t>
    <phoneticPr fontId="2"/>
  </si>
  <si>
    <t>361</t>
    <phoneticPr fontId="2"/>
  </si>
  <si>
    <t>1150</t>
    <phoneticPr fontId="2"/>
  </si>
  <si>
    <t>271</t>
    <phoneticPr fontId="2"/>
  </si>
  <si>
    <t>0092</t>
    <phoneticPr fontId="2"/>
  </si>
  <si>
    <t>日頃からお世話になってきた方々への感謝を忘れずに、子供達・保護者・指導者一丸となり、諦める事なく精一杯頑張っていきます！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</si>
</sst>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Calibri"/>
      <family val="1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quotePrefix="1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BE54557B-B5E0-40DF-95FA-1A1F9784F13F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DC470548-884C-4813-AF53-286160BB2978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15B302B7-16BC-4D98-AC70-110646615277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D0764060-B065-4CDF-A0FB-D846A7C2B099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48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28" t="s">
        <v>189</v>
      </c>
      <c r="B2" s="229"/>
      <c r="C2" s="230" t="s">
        <v>200</v>
      </c>
      <c r="D2" s="231"/>
      <c r="E2" s="231"/>
      <c r="F2" s="231"/>
      <c r="G2" s="231"/>
      <c r="H2" s="231"/>
      <c r="I2" s="232"/>
      <c r="J2" s="86" t="s">
        <v>187</v>
      </c>
      <c r="K2" s="87"/>
      <c r="L2" s="87"/>
      <c r="M2" s="87"/>
      <c r="N2" s="87"/>
      <c r="O2" s="88"/>
      <c r="P2" s="86" t="s">
        <v>165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27" t="s">
        <v>169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86"/>
      <c r="AT2" s="51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235" t="s">
        <v>201</v>
      </c>
      <c r="D3" s="236"/>
      <c r="E3" s="236"/>
      <c r="F3" s="236"/>
      <c r="G3" s="236"/>
      <c r="H3" s="236"/>
      <c r="I3" s="237"/>
      <c r="J3" s="83" t="s">
        <v>158</v>
      </c>
      <c r="K3" s="84"/>
      <c r="L3" s="84"/>
      <c r="M3" s="84"/>
      <c r="N3" s="84"/>
      <c r="O3" s="85"/>
      <c r="P3" s="225" t="s">
        <v>202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93" t="s">
        <v>179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2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433742540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2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11003</v>
      </c>
      <c r="K5" s="149"/>
      <c r="L5" s="149"/>
      <c r="M5" s="149"/>
      <c r="N5" s="149"/>
      <c r="O5" s="149"/>
      <c r="P5" s="210" t="s">
        <v>203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204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2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7" t="s">
        <v>175</v>
      </c>
      <c r="D6" s="248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4" t="s">
        <v>164</v>
      </c>
      <c r="AL6" s="224"/>
      <c r="AM6" s="224"/>
      <c r="AN6" s="224"/>
      <c r="AO6" s="224"/>
      <c r="AP6" s="224"/>
      <c r="AQ6" s="224"/>
      <c r="AR6" s="224"/>
      <c r="AS6" s="224"/>
      <c r="AT6" s="53" t="s">
        <v>192</v>
      </c>
    </row>
    <row r="7" spans="1:51" ht="13.5" customHeight="1">
      <c r="A7" s="99"/>
      <c r="B7" s="100"/>
      <c r="C7" s="167" t="s">
        <v>205</v>
      </c>
      <c r="D7" s="112"/>
      <c r="E7" s="168" t="s">
        <v>206</v>
      </c>
      <c r="F7" s="113"/>
      <c r="G7" s="92">
        <v>511691067</v>
      </c>
      <c r="H7" s="92"/>
      <c r="I7" s="92"/>
      <c r="J7" s="92"/>
      <c r="K7" s="92"/>
      <c r="L7" s="92"/>
      <c r="M7" s="92">
        <v>428872</v>
      </c>
      <c r="N7" s="92"/>
      <c r="O7" s="92"/>
      <c r="P7" s="89" t="s">
        <v>72</v>
      </c>
      <c r="Q7" s="90"/>
      <c r="R7" s="109" t="s">
        <v>217</v>
      </c>
      <c r="S7" s="110"/>
      <c r="T7" s="110"/>
      <c r="U7" s="110"/>
      <c r="V7" s="50" t="s">
        <v>73</v>
      </c>
      <c r="W7" s="107" t="s">
        <v>223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4" t="s">
        <v>74</v>
      </c>
      <c r="AL7" s="150" t="s">
        <v>225</v>
      </c>
      <c r="AM7" s="151"/>
      <c r="AN7" s="151"/>
      <c r="AO7" s="151"/>
      <c r="AP7" s="151"/>
      <c r="AQ7" s="151"/>
      <c r="AR7" s="151"/>
      <c r="AS7" s="55" t="s">
        <v>75</v>
      </c>
      <c r="AT7" s="274">
        <v>54</v>
      </c>
    </row>
    <row r="8" spans="1:51" ht="18" customHeight="1">
      <c r="A8" s="99"/>
      <c r="B8" s="100"/>
      <c r="C8" s="169" t="s">
        <v>207</v>
      </c>
      <c r="D8" s="138"/>
      <c r="E8" s="158" t="s">
        <v>208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2" t="s">
        <v>224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226</v>
      </c>
      <c r="AL8" s="155"/>
      <c r="AM8" s="155"/>
      <c r="AN8" s="155"/>
      <c r="AO8" s="56" t="s">
        <v>76</v>
      </c>
      <c r="AP8" s="156" t="s">
        <v>227</v>
      </c>
      <c r="AQ8" s="155"/>
      <c r="AR8" s="155"/>
      <c r="AS8" s="157"/>
      <c r="AT8" s="274"/>
    </row>
    <row r="9" spans="1:51" ht="14.4" customHeight="1">
      <c r="A9" s="99" t="s">
        <v>150</v>
      </c>
      <c r="B9" s="100"/>
      <c r="C9" s="140" t="s">
        <v>211</v>
      </c>
      <c r="D9" s="112"/>
      <c r="E9" s="141" t="s">
        <v>212</v>
      </c>
      <c r="F9" s="113"/>
      <c r="G9" s="92">
        <v>513561113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60" t="s">
        <v>276</v>
      </c>
      <c r="S9" s="110"/>
      <c r="T9" s="110"/>
      <c r="U9" s="110"/>
      <c r="V9" s="50" t="s">
        <v>73</v>
      </c>
      <c r="W9" s="161" t="s">
        <v>277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4" t="s">
        <v>193</v>
      </c>
      <c r="AL9" s="221" t="s">
        <v>273</v>
      </c>
      <c r="AM9" s="151"/>
      <c r="AN9" s="151"/>
      <c r="AO9" s="151"/>
      <c r="AP9" s="151"/>
      <c r="AQ9" s="151"/>
      <c r="AR9" s="151"/>
      <c r="AS9" s="55" t="s">
        <v>194</v>
      </c>
      <c r="AT9" s="275">
        <v>51</v>
      </c>
    </row>
    <row r="10" spans="1:51" ht="18" customHeight="1">
      <c r="A10" s="99"/>
      <c r="B10" s="100"/>
      <c r="C10" s="142" t="s">
        <v>209</v>
      </c>
      <c r="D10" s="138"/>
      <c r="E10" s="143" t="s">
        <v>210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222" t="s">
        <v>272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8"/>
      <c r="AK10" s="223" t="s">
        <v>274</v>
      </c>
      <c r="AL10" s="155"/>
      <c r="AM10" s="155"/>
      <c r="AN10" s="155"/>
      <c r="AO10" s="56" t="s">
        <v>195</v>
      </c>
      <c r="AP10" s="159" t="s">
        <v>275</v>
      </c>
      <c r="AQ10" s="155"/>
      <c r="AR10" s="155"/>
      <c r="AS10" s="157"/>
      <c r="AT10" s="275"/>
    </row>
    <row r="11" spans="1:51" ht="14.4" customHeight="1">
      <c r="A11" s="99" t="s">
        <v>151</v>
      </c>
      <c r="B11" s="100"/>
      <c r="C11" s="167" t="s">
        <v>213</v>
      </c>
      <c r="D11" s="112"/>
      <c r="E11" s="168" t="s">
        <v>214</v>
      </c>
      <c r="F11" s="113"/>
      <c r="G11" s="92">
        <v>508568040</v>
      </c>
      <c r="H11" s="92"/>
      <c r="I11" s="92"/>
      <c r="J11" s="92"/>
      <c r="K11" s="92"/>
      <c r="L11" s="92"/>
      <c r="M11" s="92">
        <v>400849</v>
      </c>
      <c r="N11" s="92"/>
      <c r="O11" s="92"/>
      <c r="P11" s="89" t="s">
        <v>72</v>
      </c>
      <c r="Q11" s="90"/>
      <c r="R11" s="109" t="s">
        <v>218</v>
      </c>
      <c r="S11" s="110"/>
      <c r="T11" s="110"/>
      <c r="U11" s="110"/>
      <c r="V11" s="50" t="s">
        <v>73</v>
      </c>
      <c r="W11" s="108" t="s">
        <v>219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4" t="s">
        <v>193</v>
      </c>
      <c r="AL11" s="150" t="s">
        <v>225</v>
      </c>
      <c r="AM11" s="151"/>
      <c r="AN11" s="151"/>
      <c r="AO11" s="151"/>
      <c r="AP11" s="151"/>
      <c r="AQ11" s="151"/>
      <c r="AR11" s="151"/>
      <c r="AS11" s="55" t="s">
        <v>194</v>
      </c>
      <c r="AT11" s="275">
        <v>55</v>
      </c>
    </row>
    <row r="12" spans="1:51" ht="18" customHeight="1">
      <c r="A12" s="99"/>
      <c r="B12" s="100"/>
      <c r="C12" s="169" t="s">
        <v>215</v>
      </c>
      <c r="D12" s="138"/>
      <c r="E12" s="158" t="s">
        <v>216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217" t="s">
        <v>220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8"/>
      <c r="AK12" s="219" t="s">
        <v>221</v>
      </c>
      <c r="AL12" s="155"/>
      <c r="AM12" s="155"/>
      <c r="AN12" s="155"/>
      <c r="AO12" s="56" t="s">
        <v>195</v>
      </c>
      <c r="AP12" s="156" t="s">
        <v>222</v>
      </c>
      <c r="AQ12" s="155"/>
      <c r="AR12" s="155"/>
      <c r="AS12" s="157"/>
      <c r="AT12" s="275"/>
    </row>
    <row r="13" spans="1:51" ht="15" customHeight="1">
      <c r="A13" s="99" t="s">
        <v>152</v>
      </c>
      <c r="B13" s="100"/>
      <c r="C13" s="135"/>
      <c r="D13" s="112"/>
      <c r="E13" s="112"/>
      <c r="F13" s="113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57"/>
      <c r="AL13" s="195"/>
      <c r="AM13" s="195"/>
      <c r="AN13" s="195"/>
      <c r="AO13" s="195"/>
      <c r="AP13" s="195"/>
      <c r="AQ13" s="195"/>
      <c r="AR13" s="195"/>
      <c r="AS13" s="58"/>
      <c r="AT13" s="276"/>
    </row>
    <row r="14" spans="1:51" ht="18" customHeight="1">
      <c r="A14" s="99"/>
      <c r="B14" s="100"/>
      <c r="C14" s="137"/>
      <c r="D14" s="138"/>
      <c r="E14" s="138"/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59"/>
      <c r="AP14" s="200"/>
      <c r="AQ14" s="200"/>
      <c r="AR14" s="200"/>
      <c r="AS14" s="201"/>
      <c r="AT14" s="276"/>
    </row>
    <row r="15" spans="1:51" ht="15" customHeight="1">
      <c r="A15" s="148" t="s">
        <v>166</v>
      </c>
      <c r="B15" s="100"/>
      <c r="C15" s="167" t="s">
        <v>213</v>
      </c>
      <c r="D15" s="112"/>
      <c r="E15" s="168" t="s">
        <v>214</v>
      </c>
      <c r="F15" s="113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62" t="s">
        <v>218</v>
      </c>
      <c r="S15" s="110"/>
      <c r="T15" s="110"/>
      <c r="U15" s="110"/>
      <c r="V15" s="49" t="s">
        <v>73</v>
      </c>
      <c r="W15" s="107" t="s">
        <v>228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4" t="s">
        <v>193</v>
      </c>
      <c r="AL15" s="150" t="s">
        <v>225</v>
      </c>
      <c r="AM15" s="151"/>
      <c r="AN15" s="151"/>
      <c r="AO15" s="151"/>
      <c r="AP15" s="151"/>
      <c r="AQ15" s="151"/>
      <c r="AR15" s="151"/>
      <c r="AS15" s="55" t="s">
        <v>194</v>
      </c>
      <c r="AT15" s="275">
        <v>55</v>
      </c>
    </row>
    <row r="16" spans="1:51" ht="18" customHeight="1">
      <c r="A16" s="99"/>
      <c r="B16" s="100"/>
      <c r="C16" s="169" t="s">
        <v>215</v>
      </c>
      <c r="D16" s="138"/>
      <c r="E16" s="158" t="s">
        <v>216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222" t="s">
        <v>229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18"/>
      <c r="AK16" s="219" t="s">
        <v>221</v>
      </c>
      <c r="AL16" s="155"/>
      <c r="AM16" s="155"/>
      <c r="AN16" s="155"/>
      <c r="AO16" s="56" t="s">
        <v>195</v>
      </c>
      <c r="AP16" s="156" t="s">
        <v>222</v>
      </c>
      <c r="AQ16" s="155"/>
      <c r="AR16" s="155"/>
      <c r="AS16" s="157"/>
      <c r="AT16" s="275"/>
    </row>
    <row r="17" spans="1:46">
      <c r="A17" s="99" t="s">
        <v>6</v>
      </c>
      <c r="B17" s="100"/>
      <c r="C17" s="170" t="str">
        <f>IF(P16="","",P16)</f>
        <v>千葉県松戸市常盤平3-29-24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60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2"/>
    </row>
    <row r="18" spans="1:46">
      <c r="A18" s="99"/>
      <c r="B18" s="10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63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5"/>
    </row>
    <row r="19" spans="1:46" ht="14.4" customHeight="1">
      <c r="A19" s="99" t="s">
        <v>7</v>
      </c>
      <c r="B19" s="100"/>
      <c r="C19" s="170" t="str">
        <f>IF(AL15="","",AL15&amp;"-"&amp;AK16&amp;"-"&amp;AP16)</f>
        <v>047-387-9495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63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5"/>
    </row>
    <row r="20" spans="1:46" ht="14.4" customHeight="1">
      <c r="A20" s="99"/>
      <c r="B20" s="10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63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5"/>
    </row>
    <row r="21" spans="1:46" ht="14.4" customHeight="1">
      <c r="A21" s="99" t="s">
        <v>153</v>
      </c>
      <c r="B21" s="100"/>
      <c r="C21" s="77" t="s">
        <v>230</v>
      </c>
      <c r="D21" s="78"/>
      <c r="E21" s="78">
        <v>5314</v>
      </c>
      <c r="F21" s="78"/>
      <c r="G21" s="78">
        <v>5547</v>
      </c>
      <c r="H21" s="78"/>
      <c r="I21" s="73"/>
      <c r="J21" s="73"/>
      <c r="K21" s="73"/>
      <c r="L21" s="73"/>
      <c r="M21" s="73"/>
      <c r="N21" s="73"/>
      <c r="O21" s="74"/>
      <c r="P21" s="63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5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75"/>
      <c r="J22" s="75"/>
      <c r="K22" s="75"/>
      <c r="L22" s="75"/>
      <c r="M22" s="75"/>
      <c r="N22" s="75"/>
      <c r="O22" s="76"/>
      <c r="P22" s="66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8"/>
    </row>
    <row r="23" spans="1:46" ht="14.1" customHeight="1" thickBot="1">
      <c r="A23" s="146" t="s">
        <v>198</v>
      </c>
      <c r="B23" s="145" t="s">
        <v>154</v>
      </c>
      <c r="C23" s="171" t="s">
        <v>173</v>
      </c>
      <c r="D23" s="172"/>
      <c r="E23" s="173" t="s">
        <v>174</v>
      </c>
      <c r="F23" s="174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44" t="s">
        <v>167</v>
      </c>
      <c r="Q23" s="145"/>
      <c r="R23" s="145"/>
      <c r="S23" s="145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6"/>
      <c r="U24" s="1"/>
      <c r="V24" s="1"/>
      <c r="W24" s="1"/>
      <c r="X24" s="1"/>
      <c r="Y24" s="163" t="s">
        <v>168</v>
      </c>
      <c r="Z24" s="164"/>
      <c r="AA24" s="164"/>
      <c r="AB24" s="164"/>
      <c r="AC24" s="164"/>
      <c r="AD24" s="164"/>
      <c r="AE24" s="164"/>
      <c r="AF24" s="164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1">
        <v>1</v>
      </c>
      <c r="B25" s="166" t="s">
        <v>231</v>
      </c>
      <c r="C25" s="140" t="s">
        <v>236</v>
      </c>
      <c r="D25" s="112"/>
      <c r="E25" s="141" t="s">
        <v>237</v>
      </c>
      <c r="F25" s="113"/>
      <c r="G25" s="117">
        <v>6</v>
      </c>
      <c r="H25" s="119"/>
      <c r="I25" s="144" t="s">
        <v>233</v>
      </c>
      <c r="J25" s="118"/>
      <c r="K25" s="118"/>
      <c r="L25" s="119"/>
      <c r="M25" s="117">
        <v>515084907</v>
      </c>
      <c r="N25" s="118"/>
      <c r="O25" s="119"/>
      <c r="P25" s="117">
        <v>150</v>
      </c>
      <c r="Q25" s="118"/>
      <c r="R25" s="118"/>
      <c r="S25" s="118"/>
      <c r="T25" s="123"/>
      <c r="U25" s="1"/>
      <c r="V25" s="1"/>
      <c r="W25" s="1"/>
      <c r="X25" s="1"/>
      <c r="Y25" s="125">
        <v>12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42" t="s">
        <v>234</v>
      </c>
      <c r="D26" s="138"/>
      <c r="E26" s="143" t="s">
        <v>235</v>
      </c>
      <c r="F26" s="139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1">
        <v>2</v>
      </c>
      <c r="B27" s="133">
        <v>2</v>
      </c>
      <c r="C27" s="140" t="s">
        <v>240</v>
      </c>
      <c r="D27" s="112"/>
      <c r="E27" s="141" t="s">
        <v>241</v>
      </c>
      <c r="F27" s="113"/>
      <c r="G27" s="117">
        <v>6</v>
      </c>
      <c r="H27" s="119"/>
      <c r="I27" s="117" t="s">
        <v>232</v>
      </c>
      <c r="J27" s="118"/>
      <c r="K27" s="118"/>
      <c r="L27" s="119"/>
      <c r="M27" s="117">
        <v>515711722</v>
      </c>
      <c r="N27" s="118"/>
      <c r="O27" s="119"/>
      <c r="P27" s="117">
        <v>148</v>
      </c>
      <c r="Q27" s="118"/>
      <c r="R27" s="118"/>
      <c r="S27" s="118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42" t="s">
        <v>238</v>
      </c>
      <c r="D28" s="138"/>
      <c r="E28" s="143" t="s">
        <v>239</v>
      </c>
      <c r="F28" s="139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1">
        <v>3</v>
      </c>
      <c r="B29" s="133">
        <v>3</v>
      </c>
      <c r="C29" s="140" t="s">
        <v>244</v>
      </c>
      <c r="D29" s="112"/>
      <c r="E29" s="141" t="s">
        <v>245</v>
      </c>
      <c r="F29" s="113"/>
      <c r="G29" s="117">
        <v>6</v>
      </c>
      <c r="H29" s="119"/>
      <c r="I29" s="117" t="s">
        <v>232</v>
      </c>
      <c r="J29" s="118"/>
      <c r="K29" s="118"/>
      <c r="L29" s="119"/>
      <c r="M29" s="117">
        <v>516913754</v>
      </c>
      <c r="N29" s="118"/>
      <c r="O29" s="119"/>
      <c r="P29" s="117">
        <v>134</v>
      </c>
      <c r="Q29" s="118"/>
      <c r="R29" s="118"/>
      <c r="S29" s="118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42" t="s">
        <v>242</v>
      </c>
      <c r="D30" s="138"/>
      <c r="E30" s="143" t="s">
        <v>243</v>
      </c>
      <c r="F30" s="139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1">
        <v>4</v>
      </c>
      <c r="B31" s="133">
        <v>4</v>
      </c>
      <c r="C31" s="140" t="s">
        <v>248</v>
      </c>
      <c r="D31" s="112"/>
      <c r="E31" s="141" t="s">
        <v>249</v>
      </c>
      <c r="F31" s="113"/>
      <c r="G31" s="117">
        <v>6</v>
      </c>
      <c r="H31" s="119"/>
      <c r="I31" s="117" t="s">
        <v>232</v>
      </c>
      <c r="J31" s="118"/>
      <c r="K31" s="118"/>
      <c r="L31" s="119"/>
      <c r="M31" s="117">
        <v>518078201</v>
      </c>
      <c r="N31" s="118"/>
      <c r="O31" s="119"/>
      <c r="P31" s="117">
        <v>152</v>
      </c>
      <c r="Q31" s="118"/>
      <c r="R31" s="118"/>
      <c r="S31" s="118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2" t="s">
        <v>246</v>
      </c>
      <c r="D32" s="138"/>
      <c r="E32" s="143" t="s">
        <v>247</v>
      </c>
      <c r="F32" s="139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4"/>
      <c r="U32" s="1"/>
      <c r="V32" s="1"/>
      <c r="W32" s="1"/>
      <c r="X32" s="1"/>
      <c r="Y32" s="163" t="s">
        <v>197</v>
      </c>
      <c r="Z32" s="164"/>
      <c r="AA32" s="164"/>
      <c r="AB32" s="164"/>
      <c r="AC32" s="164"/>
      <c r="AD32" s="164"/>
      <c r="AE32" s="164"/>
      <c r="AF32" s="164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1">
        <v>5</v>
      </c>
      <c r="B33" s="133">
        <v>5</v>
      </c>
      <c r="C33" s="140" t="s">
        <v>252</v>
      </c>
      <c r="D33" s="112"/>
      <c r="E33" s="141" t="s">
        <v>253</v>
      </c>
      <c r="F33" s="113"/>
      <c r="G33" s="117">
        <v>6</v>
      </c>
      <c r="H33" s="119"/>
      <c r="I33" s="144" t="s">
        <v>254</v>
      </c>
      <c r="J33" s="118"/>
      <c r="K33" s="118"/>
      <c r="L33" s="119"/>
      <c r="M33" s="117">
        <v>516828570</v>
      </c>
      <c r="N33" s="118"/>
      <c r="O33" s="119"/>
      <c r="P33" s="117">
        <v>155</v>
      </c>
      <c r="Q33" s="118"/>
      <c r="R33" s="118"/>
      <c r="S33" s="118"/>
      <c r="T33" s="123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2" t="s">
        <v>250</v>
      </c>
      <c r="D34" s="138"/>
      <c r="E34" s="143" t="s">
        <v>251</v>
      </c>
      <c r="F34" s="139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4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1">
        <v>6</v>
      </c>
      <c r="B35" s="133">
        <v>6</v>
      </c>
      <c r="C35" s="140" t="s">
        <v>257</v>
      </c>
      <c r="D35" s="112"/>
      <c r="E35" s="141" t="s">
        <v>258</v>
      </c>
      <c r="F35" s="113"/>
      <c r="G35" s="117">
        <v>6</v>
      </c>
      <c r="H35" s="119"/>
      <c r="I35" s="144" t="s">
        <v>259</v>
      </c>
      <c r="J35" s="118"/>
      <c r="K35" s="118"/>
      <c r="L35" s="119"/>
      <c r="M35" s="117">
        <v>518078195</v>
      </c>
      <c r="N35" s="118"/>
      <c r="O35" s="119"/>
      <c r="P35" s="117">
        <v>143</v>
      </c>
      <c r="Q35" s="118"/>
      <c r="R35" s="118"/>
      <c r="S35" s="118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2" t="s">
        <v>255</v>
      </c>
      <c r="D36" s="138"/>
      <c r="E36" s="143" t="s">
        <v>256</v>
      </c>
      <c r="F36" s="139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1">
        <v>7</v>
      </c>
      <c r="B37" s="133">
        <v>7</v>
      </c>
      <c r="C37" s="140" t="s">
        <v>262</v>
      </c>
      <c r="D37" s="112"/>
      <c r="E37" s="141" t="s">
        <v>263</v>
      </c>
      <c r="F37" s="113"/>
      <c r="G37" s="117">
        <v>6</v>
      </c>
      <c r="H37" s="119"/>
      <c r="I37" s="117" t="s">
        <v>232</v>
      </c>
      <c r="J37" s="118"/>
      <c r="K37" s="118"/>
      <c r="L37" s="119"/>
      <c r="M37" s="117">
        <v>519767333</v>
      </c>
      <c r="N37" s="118"/>
      <c r="O37" s="119"/>
      <c r="P37" s="117">
        <v>137</v>
      </c>
      <c r="Q37" s="118"/>
      <c r="R37" s="118"/>
      <c r="S37" s="118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2" t="s">
        <v>260</v>
      </c>
      <c r="D38" s="138"/>
      <c r="E38" s="143" t="s">
        <v>261</v>
      </c>
      <c r="F38" s="139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1">
        <v>8</v>
      </c>
      <c r="B39" s="133">
        <v>8</v>
      </c>
      <c r="C39" s="140" t="s">
        <v>266</v>
      </c>
      <c r="D39" s="112"/>
      <c r="E39" s="141" t="s">
        <v>267</v>
      </c>
      <c r="F39" s="113"/>
      <c r="G39" s="117">
        <v>6</v>
      </c>
      <c r="H39" s="119"/>
      <c r="I39" s="117" t="s">
        <v>232</v>
      </c>
      <c r="J39" s="118"/>
      <c r="K39" s="118"/>
      <c r="L39" s="119"/>
      <c r="M39" s="117">
        <v>520465136</v>
      </c>
      <c r="N39" s="118"/>
      <c r="O39" s="119"/>
      <c r="P39" s="117">
        <v>145</v>
      </c>
      <c r="Q39" s="118"/>
      <c r="R39" s="118"/>
      <c r="S39" s="118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2" t="s">
        <v>264</v>
      </c>
      <c r="D40" s="138"/>
      <c r="E40" s="143" t="s">
        <v>265</v>
      </c>
      <c r="F40" s="139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1">
        <v>9</v>
      </c>
      <c r="B41" s="133">
        <v>9</v>
      </c>
      <c r="C41" s="140" t="s">
        <v>270</v>
      </c>
      <c r="D41" s="112"/>
      <c r="E41" s="141" t="s">
        <v>271</v>
      </c>
      <c r="F41" s="113"/>
      <c r="G41" s="117">
        <v>6</v>
      </c>
      <c r="H41" s="119"/>
      <c r="I41" s="117" t="s">
        <v>232</v>
      </c>
      <c r="J41" s="118"/>
      <c r="K41" s="118"/>
      <c r="L41" s="119"/>
      <c r="M41" s="117">
        <v>520656664</v>
      </c>
      <c r="N41" s="118"/>
      <c r="O41" s="119"/>
      <c r="P41" s="117">
        <v>148</v>
      </c>
      <c r="Q41" s="118"/>
      <c r="R41" s="118"/>
      <c r="S41" s="118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42" t="s">
        <v>268</v>
      </c>
      <c r="D42" s="138"/>
      <c r="E42" s="143" t="s">
        <v>269</v>
      </c>
      <c r="F42" s="139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1">
        <v>10</v>
      </c>
      <c r="B43" s="133"/>
      <c r="C43" s="135"/>
      <c r="D43" s="112"/>
      <c r="E43" s="112"/>
      <c r="F43" s="113"/>
      <c r="G43" s="117"/>
      <c r="H43" s="119"/>
      <c r="I43" s="117"/>
      <c r="J43" s="118"/>
      <c r="K43" s="118"/>
      <c r="L43" s="119"/>
      <c r="M43" s="117"/>
      <c r="N43" s="118"/>
      <c r="O43" s="119"/>
      <c r="P43" s="117"/>
      <c r="Q43" s="118"/>
      <c r="R43" s="118"/>
      <c r="S43" s="118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7"/>
      <c r="D44" s="138"/>
      <c r="E44" s="138"/>
      <c r="F44" s="139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1">
        <v>11</v>
      </c>
      <c r="B45" s="133"/>
      <c r="C45" s="135"/>
      <c r="D45" s="112"/>
      <c r="E45" s="112"/>
      <c r="F45" s="113"/>
      <c r="G45" s="117"/>
      <c r="H45" s="119"/>
      <c r="I45" s="117"/>
      <c r="J45" s="118"/>
      <c r="K45" s="118"/>
      <c r="L45" s="119"/>
      <c r="M45" s="117"/>
      <c r="N45" s="118"/>
      <c r="O45" s="119"/>
      <c r="P45" s="117"/>
      <c r="Q45" s="118"/>
      <c r="R45" s="118"/>
      <c r="S45" s="118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7"/>
      <c r="D46" s="138"/>
      <c r="E46" s="138"/>
      <c r="F46" s="139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1">
        <v>12</v>
      </c>
      <c r="B47" s="133"/>
      <c r="C47" s="135"/>
      <c r="D47" s="112"/>
      <c r="E47" s="112"/>
      <c r="F47" s="113"/>
      <c r="G47" s="117"/>
      <c r="H47" s="119"/>
      <c r="I47" s="117"/>
      <c r="J47" s="118"/>
      <c r="K47" s="118"/>
      <c r="L47" s="119"/>
      <c r="M47" s="117"/>
      <c r="N47" s="118"/>
      <c r="O47" s="119"/>
      <c r="P47" s="117"/>
      <c r="Q47" s="118"/>
      <c r="R47" s="118"/>
      <c r="S47" s="118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/>
      <c r="D48" s="191"/>
      <c r="E48" s="191"/>
      <c r="F48" s="192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57">
        <v>13</v>
      </c>
      <c r="B49" s="258"/>
      <c r="C49" s="260"/>
      <c r="D49" s="261"/>
      <c r="E49" s="261"/>
      <c r="F49" s="262"/>
      <c r="G49" s="249"/>
      <c r="H49" s="251"/>
      <c r="I49" s="249"/>
      <c r="J49" s="250"/>
      <c r="K49" s="250"/>
      <c r="L49" s="251"/>
      <c r="M49" s="249"/>
      <c r="N49" s="250"/>
      <c r="O49" s="251"/>
      <c r="P49" s="249"/>
      <c r="Q49" s="250"/>
      <c r="R49" s="250"/>
      <c r="S49" s="250"/>
      <c r="T49" s="25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9"/>
      <c r="C50" s="263"/>
      <c r="D50" s="264"/>
      <c r="E50" s="264"/>
      <c r="F50" s="265"/>
      <c r="G50" s="252"/>
      <c r="H50" s="254"/>
      <c r="I50" s="252"/>
      <c r="J50" s="253"/>
      <c r="K50" s="253"/>
      <c r="L50" s="254"/>
      <c r="M50" s="252"/>
      <c r="N50" s="253"/>
      <c r="O50" s="254"/>
      <c r="P50" s="252"/>
      <c r="Q50" s="253"/>
      <c r="R50" s="253"/>
      <c r="S50" s="253"/>
      <c r="T50" s="25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58"/>
      <c r="C51" s="260"/>
      <c r="D51" s="261"/>
      <c r="E51" s="261"/>
      <c r="F51" s="262"/>
      <c r="G51" s="249"/>
      <c r="H51" s="251"/>
      <c r="I51" s="249"/>
      <c r="J51" s="250"/>
      <c r="K51" s="250"/>
      <c r="L51" s="251"/>
      <c r="M51" s="249"/>
      <c r="N51" s="250"/>
      <c r="O51" s="251"/>
      <c r="P51" s="249"/>
      <c r="Q51" s="250"/>
      <c r="R51" s="250"/>
      <c r="S51" s="250"/>
      <c r="T51" s="25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0"/>
      <c r="C52" s="271"/>
      <c r="D52" s="272"/>
      <c r="E52" s="272"/>
      <c r="F52" s="273"/>
      <c r="G52" s="266"/>
      <c r="H52" s="267"/>
      <c r="I52" s="266"/>
      <c r="J52" s="268"/>
      <c r="K52" s="268"/>
      <c r="L52" s="267"/>
      <c r="M52" s="266"/>
      <c r="N52" s="268"/>
      <c r="O52" s="267"/>
      <c r="P52" s="266"/>
      <c r="Q52" s="268"/>
      <c r="R52" s="268"/>
      <c r="S52" s="268"/>
      <c r="T52" s="2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8" t="s">
        <v>278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7">
        <f>LEN(A55)</f>
        <v>60</v>
      </c>
      <c r="W55" s="278"/>
      <c r="X55" s="278"/>
      <c r="Y55" s="278"/>
      <c r="Z55" s="278"/>
      <c r="AA55" s="278"/>
      <c r="AB55" s="278"/>
      <c r="AC55" s="278"/>
      <c r="AD55" s="278"/>
      <c r="AE55" s="278"/>
      <c r="AF55" s="27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rintOptions horizontalCentered="1" verticalCentered="1"/>
  <pageMargins left="0.21" right="0.2" top="0.59055118110236227" bottom="0.59055118110236227" header="0.31496062992125984" footer="0.31496062992125984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6" t="s">
        <v>24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</row>
    <row r="2" spans="1:15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13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池田　敬一朗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511691067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428872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2</v>
      </c>
      <c r="B9" s="280"/>
      <c r="C9" s="292" t="str">
        <f>IF(入力!C10="","",入力!C10&amp;"　"&amp;入力!E10)</f>
        <v>宮本　久雄</v>
      </c>
      <c r="D9" s="293"/>
      <c r="E9" s="293"/>
      <c r="F9" s="293"/>
      <c r="G9" s="282">
        <f>IF(入力!G9="","",入力!G9)</f>
        <v>513561113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3</v>
      </c>
      <c r="B11" s="280"/>
      <c r="C11" s="292" t="str">
        <f>IF(入力!C12="","",入力!C12&amp;"　"&amp;入力!E12)</f>
        <v>木戸　一夫</v>
      </c>
      <c r="D11" s="293"/>
      <c r="E11" s="293"/>
      <c r="F11" s="293"/>
      <c r="G11" s="282">
        <f>IF(入力!G11="","",入力!G11)</f>
        <v>508568040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400849</v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0"/>
      <c r="B14" s="280"/>
      <c r="C14" s="294"/>
      <c r="D14" s="295"/>
      <c r="E14" s="295"/>
      <c r="F14" s="29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0"/>
      <c r="B16" s="280"/>
      <c r="C16" s="294"/>
      <c r="D16" s="295"/>
      <c r="E16" s="295"/>
      <c r="F16" s="29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小島　敬司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松戸市立北部小学校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515084907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深川　蒼太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松戸市立北部小学校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515711722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小池　和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松戸市立北部小学校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516913754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齊　弥真太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松戸市立北部小学校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518078201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小梢　一輝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松戸市立中部小学校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516828570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生田目　蒼真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松戸市立相模台小学校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518078195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山本　奏斗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松戸市立北部小学校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519767333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渡辺　潤</v>
      </c>
      <c r="D39" s="293"/>
      <c r="E39" s="293"/>
      <c r="F39" s="293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松戸市立北部小学校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520465136</v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大橋　悠也</v>
      </c>
      <c r="D41" s="293"/>
      <c r="E41" s="293"/>
      <c r="F41" s="293"/>
      <c r="G41" s="280">
        <f>IF(入力!G41="","",入力!G41)</f>
        <v>6</v>
      </c>
      <c r="H41" s="280" t="str">
        <f>IF(入力!H41="","",入力!H41)</f>
        <v/>
      </c>
      <c r="I41" s="280" t="str">
        <f>IF(入力!I41="","",入力!I41)</f>
        <v>松戸市立北部小学校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520656664</v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9" zoomScaleNormal="100" zoomScaleSheetLayoutView="100" workbookViewId="0">
      <selection activeCell="T50" sqref="T50:AI51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7" t="s">
        <v>32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0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83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7">
        <v>36</v>
      </c>
      <c r="I12" s="358"/>
      <c r="J12" s="359"/>
      <c r="K12" s="4"/>
    </row>
    <row r="13" spans="1:60" ht="13.5" customHeight="1">
      <c r="F13" s="4" t="s">
        <v>35</v>
      </c>
      <c r="G13" s="4"/>
      <c r="H13" s="360"/>
      <c r="I13" s="361"/>
      <c r="J13" s="36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6" t="s">
        <v>37</v>
      </c>
      <c r="D16" s="331"/>
      <c r="E16" s="331"/>
      <c r="F16" s="331"/>
      <c r="G16" s="332"/>
      <c r="H16" s="355" t="s">
        <v>66</v>
      </c>
      <c r="I16" s="356"/>
      <c r="J16" s="356"/>
      <c r="K16" s="331" t="str">
        <f>IF(入力!C2="","",入力!C2)</f>
        <v>マツドミライズバレーボールクラブ</v>
      </c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2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2" t="s">
        <v>38</v>
      </c>
      <c r="AK16" s="323"/>
      <c r="AL16" s="323"/>
      <c r="AM16" s="324"/>
      <c r="AN16" s="349" t="str">
        <f>IF(入力!P3="","",入力!P3)</f>
        <v>松戸市</v>
      </c>
      <c r="AO16" s="350"/>
      <c r="AP16" s="350"/>
      <c r="AQ16" s="350"/>
      <c r="AR16" s="350"/>
      <c r="AS16" s="350"/>
      <c r="AT16" s="323" t="s">
        <v>68</v>
      </c>
      <c r="AU16" s="324"/>
      <c r="AV16" s="330" t="s">
        <v>39</v>
      </c>
      <c r="AW16" s="331"/>
      <c r="AX16" s="331"/>
      <c r="AY16" s="332"/>
      <c r="AZ16" s="337" t="str">
        <f>IF(入力!P5="","",入力!P5)</f>
        <v>新京成</v>
      </c>
      <c r="BA16" s="338"/>
      <c r="BB16" s="338"/>
      <c r="BC16" s="338"/>
      <c r="BD16" s="338"/>
      <c r="BE16" s="338"/>
      <c r="BF16" s="389" t="s">
        <v>40</v>
      </c>
    </row>
    <row r="17" spans="3:58" ht="4.5" customHeight="1">
      <c r="C17" s="387"/>
      <c r="D17" s="334"/>
      <c r="E17" s="334"/>
      <c r="F17" s="334"/>
      <c r="G17" s="335"/>
      <c r="H17" s="347" t="str">
        <f>IF(入力!C3="","",入力!C3)</f>
        <v>松戸ミライズバレーボールクラブ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3" t="str">
        <f>IF(入力!J3="","","("&amp;入力!J3&amp;")")</f>
        <v>(男子)</v>
      </c>
      <c r="V17" s="343"/>
      <c r="W17" s="343"/>
      <c r="X17" s="344"/>
      <c r="Y17" s="371">
        <f>IF(入力!C4="","",入力!C4)</f>
        <v>433742540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5"/>
      <c r="AK17" s="326"/>
      <c r="AL17" s="326"/>
      <c r="AM17" s="327"/>
      <c r="AN17" s="351"/>
      <c r="AO17" s="352"/>
      <c r="AP17" s="352"/>
      <c r="AQ17" s="352"/>
      <c r="AR17" s="352"/>
      <c r="AS17" s="352"/>
      <c r="AT17" s="326"/>
      <c r="AU17" s="327"/>
      <c r="AV17" s="333"/>
      <c r="AW17" s="334"/>
      <c r="AX17" s="334"/>
      <c r="AY17" s="335"/>
      <c r="AZ17" s="339"/>
      <c r="BA17" s="340"/>
      <c r="BB17" s="340"/>
      <c r="BC17" s="340"/>
      <c r="BD17" s="340"/>
      <c r="BE17" s="340"/>
      <c r="BF17" s="390"/>
    </row>
    <row r="18" spans="3:58" ht="16.5" customHeight="1">
      <c r="C18" s="388"/>
      <c r="D18" s="312"/>
      <c r="E18" s="312"/>
      <c r="F18" s="312"/>
      <c r="G18" s="336"/>
      <c r="H18" s="315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45"/>
      <c r="V18" s="345"/>
      <c r="W18" s="345"/>
      <c r="X18" s="346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8"/>
      <c r="AK18" s="318"/>
      <c r="AL18" s="318"/>
      <c r="AM18" s="329"/>
      <c r="AN18" s="353"/>
      <c r="AO18" s="354"/>
      <c r="AP18" s="354"/>
      <c r="AQ18" s="354"/>
      <c r="AR18" s="354"/>
      <c r="AS18" s="354"/>
      <c r="AT18" s="318"/>
      <c r="AU18" s="329"/>
      <c r="AV18" s="313"/>
      <c r="AW18" s="312"/>
      <c r="AX18" s="312"/>
      <c r="AY18" s="336"/>
      <c r="AZ18" s="341" t="str">
        <f>IF(入力!AE5="","",入力!AE5)</f>
        <v>上本郷</v>
      </c>
      <c r="BA18" s="342"/>
      <c r="BB18" s="342"/>
      <c r="BC18" s="342"/>
      <c r="BD18" s="342"/>
      <c r="BE18" s="342"/>
      <c r="BF18" s="13" t="s">
        <v>41</v>
      </c>
    </row>
    <row r="19" spans="3:58" ht="15" customHeight="1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01" t="s">
        <v>42</v>
      </c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1"/>
      <c r="AC19" s="301"/>
      <c r="AD19" s="301" t="s">
        <v>69</v>
      </c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 t="s">
        <v>70</v>
      </c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/>
      <c r="BE19" s="301"/>
      <c r="BF19" s="321"/>
    </row>
    <row r="20" spans="3:58" ht="15" customHeight="1">
      <c r="C20" s="300" t="s">
        <v>43</v>
      </c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299" t="str">
        <f>IF(入力!J7="","",入力!J7)</f>
        <v/>
      </c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 t="str">
        <f>IF(入力!J9="","",入力!J9)</f>
        <v/>
      </c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 t="str">
        <f>IF(入力!J11="","",入力!J11)</f>
        <v/>
      </c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310"/>
    </row>
    <row r="21" spans="3:58" ht="15" customHeight="1">
      <c r="C21" s="300" t="s">
        <v>44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299">
        <f>IF(入力!M7="","",入力!M7)</f>
        <v>428872</v>
      </c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 t="str">
        <f>IF(入力!M9="","",入力!M9)</f>
        <v/>
      </c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>
        <f>IF(入力!M11="","",入力!M11)</f>
        <v>400849</v>
      </c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310"/>
    </row>
    <row r="22" spans="3:58" ht="12" customHeight="1">
      <c r="C22" s="394" t="s">
        <v>71</v>
      </c>
      <c r="D22" s="395"/>
      <c r="E22" s="395"/>
      <c r="F22" s="395"/>
      <c r="G22" s="396"/>
      <c r="H22" s="397" t="str">
        <f>IF(入力!C7="","",入力!C7&amp;"　"&amp;入力!E7)</f>
        <v>イケダ　ケイイチロウ</v>
      </c>
      <c r="I22" s="302"/>
      <c r="J22" s="302"/>
      <c r="K22" s="302"/>
      <c r="L22" s="302"/>
      <c r="M22" s="302"/>
      <c r="N22" s="302"/>
      <c r="O22" s="302"/>
      <c r="P22" s="302"/>
      <c r="Q22" s="303"/>
      <c r="R22" s="311" t="s">
        <v>45</v>
      </c>
      <c r="S22" s="302"/>
      <c r="T22" s="304">
        <f>IF(入力!AT7="","",入力!AT7)</f>
        <v>54</v>
      </c>
      <c r="U22" s="305"/>
      <c r="V22" s="306"/>
      <c r="W22" s="311" t="s">
        <v>46</v>
      </c>
      <c r="X22" s="311"/>
      <c r="Y22" s="311"/>
      <c r="Z22" s="14" t="s">
        <v>72</v>
      </c>
      <c r="AA22" s="15"/>
      <c r="AB22" s="302" t="str">
        <f>IF(入力!R7="","",入力!R7)</f>
        <v>271</v>
      </c>
      <c r="AC22" s="302"/>
      <c r="AD22" s="302"/>
      <c r="AE22" s="302"/>
      <c r="AF22" s="16" t="s">
        <v>73</v>
      </c>
      <c r="AG22" s="302" t="str">
        <f>IF(入力!W7="","",入力!W7)</f>
        <v>00645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3"/>
      <c r="AU22" s="311" t="s">
        <v>47</v>
      </c>
      <c r="AV22" s="302"/>
      <c r="AW22" s="302"/>
      <c r="AX22" s="17" t="s">
        <v>74</v>
      </c>
      <c r="AY22" s="302" t="str">
        <f>IF(入力!AL7="","",入力!AL7)</f>
        <v>047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388" t="s">
        <v>48</v>
      </c>
      <c r="D23" s="312"/>
      <c r="E23" s="312"/>
      <c r="F23" s="312"/>
      <c r="G23" s="336"/>
      <c r="H23" s="363" t="str">
        <f>IF(入力!C8="","",入力!C8&amp;"　"&amp;入力!E8)</f>
        <v>池田　敬一朗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12"/>
      <c r="S23" s="312"/>
      <c r="T23" s="307"/>
      <c r="U23" s="308"/>
      <c r="V23" s="309"/>
      <c r="W23" s="318"/>
      <c r="X23" s="318"/>
      <c r="Y23" s="318"/>
      <c r="Z23" s="315" t="str">
        <f>IF(入力!P8="","",入力!P8)</f>
        <v>千葉県松戸市上本郷4374-2</v>
      </c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7"/>
      <c r="AU23" s="312"/>
      <c r="AV23" s="312"/>
      <c r="AW23" s="312"/>
      <c r="AX23" s="313" t="str">
        <f>IF(入力!AK8="","",入力!AK8)</f>
        <v>331</v>
      </c>
      <c r="AY23" s="312"/>
      <c r="AZ23" s="312"/>
      <c r="BA23" s="312"/>
      <c r="BB23" s="19" t="s">
        <v>76</v>
      </c>
      <c r="BC23" s="312" t="str">
        <f>IF(入力!AP8="","",入力!AP8)</f>
        <v>6212</v>
      </c>
      <c r="BD23" s="312"/>
      <c r="BE23" s="312"/>
      <c r="BF23" s="314"/>
    </row>
    <row r="24" spans="3:58" ht="12" customHeight="1">
      <c r="C24" s="394" t="s">
        <v>77</v>
      </c>
      <c r="D24" s="395"/>
      <c r="E24" s="395"/>
      <c r="F24" s="395"/>
      <c r="G24" s="396"/>
      <c r="H24" s="397" t="str">
        <f>IF(入力!C9="","",入力!C9&amp;"　"&amp;入力!E9)</f>
        <v>ミヤモト　ヒサオ</v>
      </c>
      <c r="I24" s="302"/>
      <c r="J24" s="302"/>
      <c r="K24" s="302"/>
      <c r="L24" s="302"/>
      <c r="M24" s="302"/>
      <c r="N24" s="302"/>
      <c r="O24" s="302"/>
      <c r="P24" s="302"/>
      <c r="Q24" s="303"/>
      <c r="R24" s="311" t="s">
        <v>45</v>
      </c>
      <c r="S24" s="302"/>
      <c r="T24" s="304">
        <f>IF(入力!AT9="","",入力!AT9)</f>
        <v>51</v>
      </c>
      <c r="U24" s="305"/>
      <c r="V24" s="306"/>
      <c r="W24" s="311" t="s">
        <v>46</v>
      </c>
      <c r="X24" s="311"/>
      <c r="Y24" s="311"/>
      <c r="Z24" s="14" t="s">
        <v>72</v>
      </c>
      <c r="AA24" s="15"/>
      <c r="AB24" s="302" t="str">
        <f>IF(入力!R9="","",入力!R9)</f>
        <v>271</v>
      </c>
      <c r="AC24" s="302"/>
      <c r="AD24" s="302"/>
      <c r="AE24" s="302"/>
      <c r="AF24" s="16" t="s">
        <v>73</v>
      </c>
      <c r="AG24" s="302" t="str">
        <f>IF(入力!W9="","",入力!W9)</f>
        <v>0092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3"/>
      <c r="AU24" s="311" t="s">
        <v>47</v>
      </c>
      <c r="AV24" s="302"/>
      <c r="AW24" s="302"/>
      <c r="AX24" s="17" t="s">
        <v>74</v>
      </c>
      <c r="AY24" s="302" t="str">
        <f>IF(入力!AL9="","",入力!AL9)</f>
        <v>047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388" t="s">
        <v>78</v>
      </c>
      <c r="D25" s="312"/>
      <c r="E25" s="312"/>
      <c r="F25" s="312"/>
      <c r="G25" s="336"/>
      <c r="H25" s="363" t="str">
        <f>IF(入力!C10="","",入力!C10&amp;"　"&amp;入力!E10)</f>
        <v>宮本　久雄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12"/>
      <c r="S25" s="312"/>
      <c r="T25" s="307"/>
      <c r="U25" s="308"/>
      <c r="V25" s="309"/>
      <c r="W25" s="318"/>
      <c r="X25" s="318"/>
      <c r="Y25" s="318"/>
      <c r="Z25" s="315" t="str">
        <f>IF(入力!P10="","",入力!P10)</f>
        <v>千葉県松戸市松戸2285-21</v>
      </c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7"/>
      <c r="AU25" s="312"/>
      <c r="AV25" s="312"/>
      <c r="AW25" s="312"/>
      <c r="AX25" s="313" t="str">
        <f>IF(入力!AK10="","",入力!AK10)</f>
        <v>361</v>
      </c>
      <c r="AY25" s="312"/>
      <c r="AZ25" s="312"/>
      <c r="BA25" s="312"/>
      <c r="BB25" s="19" t="s">
        <v>76</v>
      </c>
      <c r="BC25" s="312" t="str">
        <f>IF(入力!AP10="","",入力!AP10)</f>
        <v>1150</v>
      </c>
      <c r="BD25" s="312"/>
      <c r="BE25" s="312"/>
      <c r="BF25" s="314"/>
    </row>
    <row r="26" spans="3:58" ht="12" customHeight="1">
      <c r="C26" s="394" t="s">
        <v>71</v>
      </c>
      <c r="D26" s="395"/>
      <c r="E26" s="395"/>
      <c r="F26" s="395"/>
      <c r="G26" s="396"/>
      <c r="H26" s="397" t="str">
        <f>IF(入力!C11="","",入力!C11&amp;"　"&amp;入力!E11)</f>
        <v>キド　カズオ</v>
      </c>
      <c r="I26" s="302"/>
      <c r="J26" s="302"/>
      <c r="K26" s="302"/>
      <c r="L26" s="302"/>
      <c r="M26" s="302"/>
      <c r="N26" s="302"/>
      <c r="O26" s="302"/>
      <c r="P26" s="302"/>
      <c r="Q26" s="303"/>
      <c r="R26" s="311" t="s">
        <v>45</v>
      </c>
      <c r="S26" s="302"/>
      <c r="T26" s="304">
        <f>IF(入力!AT11="","",入力!AT11)</f>
        <v>55</v>
      </c>
      <c r="U26" s="305"/>
      <c r="V26" s="306"/>
      <c r="W26" s="311" t="s">
        <v>46</v>
      </c>
      <c r="X26" s="311"/>
      <c r="Y26" s="311"/>
      <c r="Z26" s="14" t="s">
        <v>72</v>
      </c>
      <c r="AA26" s="15"/>
      <c r="AB26" s="302" t="str">
        <f>IF(入力!R11="","",入力!R11)</f>
        <v>270</v>
      </c>
      <c r="AC26" s="302"/>
      <c r="AD26" s="302"/>
      <c r="AE26" s="302"/>
      <c r="AF26" s="16" t="s">
        <v>73</v>
      </c>
      <c r="AG26" s="302" t="str">
        <f>IF(入力!W11="","",入力!W11)</f>
        <v>22261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3"/>
      <c r="AU26" s="311" t="s">
        <v>47</v>
      </c>
      <c r="AV26" s="302"/>
      <c r="AW26" s="302"/>
      <c r="AX26" s="17" t="s">
        <v>74</v>
      </c>
      <c r="AY26" s="302" t="str">
        <f>IF(入力!AL11="","",入力!AL11)</f>
        <v>047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388" t="s">
        <v>79</v>
      </c>
      <c r="D27" s="312"/>
      <c r="E27" s="312"/>
      <c r="F27" s="312"/>
      <c r="G27" s="336"/>
      <c r="H27" s="363" t="str">
        <f>IF(入力!C12="","",入力!C12&amp;"　"&amp;入力!E12)</f>
        <v>木戸　一夫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12"/>
      <c r="S27" s="312"/>
      <c r="T27" s="307"/>
      <c r="U27" s="308"/>
      <c r="V27" s="309"/>
      <c r="W27" s="318"/>
      <c r="X27" s="318"/>
      <c r="Y27" s="318"/>
      <c r="Z27" s="315" t="str">
        <f>IF(入力!P12="","",入力!P12)</f>
        <v>千葉県松戸市常盤平3-29-24</v>
      </c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7"/>
      <c r="AU27" s="312"/>
      <c r="AV27" s="312"/>
      <c r="AW27" s="312"/>
      <c r="AX27" s="313" t="str">
        <f>IF(入力!AK12="","",入力!AK12)</f>
        <v>387</v>
      </c>
      <c r="AY27" s="312"/>
      <c r="AZ27" s="312"/>
      <c r="BA27" s="312"/>
      <c r="BB27" s="19" t="s">
        <v>76</v>
      </c>
      <c r="BC27" s="312" t="str">
        <f>IF(入力!AP12="","",入力!AP12)</f>
        <v>9495</v>
      </c>
      <c r="BD27" s="312"/>
      <c r="BE27" s="312"/>
      <c r="BF27" s="314"/>
    </row>
    <row r="28" spans="3:58" ht="12" customHeight="1">
      <c r="C28" s="394" t="s">
        <v>71</v>
      </c>
      <c r="D28" s="395"/>
      <c r="E28" s="395"/>
      <c r="F28" s="395"/>
      <c r="G28" s="396"/>
      <c r="H28" s="397" t="str">
        <f>IF(入力!C15="","",入力!C15&amp;"　"&amp;入力!E15)</f>
        <v>キド　カズオ</v>
      </c>
      <c r="I28" s="302"/>
      <c r="J28" s="302"/>
      <c r="K28" s="302"/>
      <c r="L28" s="302"/>
      <c r="M28" s="302"/>
      <c r="N28" s="302"/>
      <c r="O28" s="302"/>
      <c r="P28" s="302"/>
      <c r="Q28" s="303"/>
      <c r="R28" s="311" t="s">
        <v>45</v>
      </c>
      <c r="S28" s="302"/>
      <c r="T28" s="304">
        <f>IF(入力!AT15="","",入力!AT15)</f>
        <v>55</v>
      </c>
      <c r="U28" s="305"/>
      <c r="V28" s="306"/>
      <c r="W28" s="311" t="s">
        <v>46</v>
      </c>
      <c r="X28" s="311"/>
      <c r="Y28" s="311"/>
      <c r="Z28" s="14" t="s">
        <v>72</v>
      </c>
      <c r="AA28" s="15"/>
      <c r="AB28" s="302" t="str">
        <f>IF(入力!R15="","",入力!R15)</f>
        <v>270</v>
      </c>
      <c r="AC28" s="302"/>
      <c r="AD28" s="302"/>
      <c r="AE28" s="302"/>
      <c r="AF28" s="16" t="s">
        <v>73</v>
      </c>
      <c r="AG28" s="302" t="str">
        <f>IF(入力!W15="","",入力!W15)</f>
        <v>2261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3"/>
      <c r="AU28" s="311" t="s">
        <v>47</v>
      </c>
      <c r="AV28" s="302"/>
      <c r="AW28" s="302"/>
      <c r="AX28" s="17" t="s">
        <v>74</v>
      </c>
      <c r="AY28" s="302" t="str">
        <f>IF(入力!AL15="","",入力!AL15)</f>
        <v>047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91" t="s">
        <v>49</v>
      </c>
      <c r="D29" s="392"/>
      <c r="E29" s="392"/>
      <c r="F29" s="392"/>
      <c r="G29" s="393"/>
      <c r="H29" s="402" t="str">
        <f>IF(入力!C16="","",入力!C16&amp;"　"&amp;入力!E16)</f>
        <v>木戸　一夫</v>
      </c>
      <c r="I29" s="403"/>
      <c r="J29" s="403"/>
      <c r="K29" s="403"/>
      <c r="L29" s="403"/>
      <c r="M29" s="403"/>
      <c r="N29" s="403"/>
      <c r="O29" s="403"/>
      <c r="P29" s="403"/>
      <c r="Q29" s="404"/>
      <c r="R29" s="392"/>
      <c r="S29" s="392"/>
      <c r="T29" s="399"/>
      <c r="U29" s="400"/>
      <c r="V29" s="401"/>
      <c r="W29" s="398"/>
      <c r="X29" s="398"/>
      <c r="Y29" s="398"/>
      <c r="Z29" s="415" t="str">
        <f>IF(入力!P16="","",入力!P16)</f>
        <v>千葉県松戸市常盤平3-29-24</v>
      </c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7"/>
      <c r="AU29" s="392"/>
      <c r="AV29" s="392"/>
      <c r="AW29" s="392"/>
      <c r="AX29" s="418" t="str">
        <f>IF(入力!AK16="","",入力!AK16)</f>
        <v>387</v>
      </c>
      <c r="AY29" s="392"/>
      <c r="AZ29" s="392"/>
      <c r="BA29" s="392"/>
      <c r="BB29" s="69" t="s">
        <v>76</v>
      </c>
      <c r="BC29" s="392" t="str">
        <f>IF(入力!AP16="","",入力!AP16)</f>
        <v>9495</v>
      </c>
      <c r="BD29" s="392"/>
      <c r="BE29" s="392"/>
      <c r="BF29" s="41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2" t="s">
        <v>52</v>
      </c>
      <c r="D33" s="405"/>
      <c r="E33" s="405"/>
      <c r="F33" s="405" t="s">
        <v>53</v>
      </c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 t="s">
        <v>54</v>
      </c>
      <c r="R33" s="405"/>
      <c r="S33" s="405"/>
      <c r="T33" s="405" t="s">
        <v>55</v>
      </c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 t="s">
        <v>56</v>
      </c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 t="s">
        <v>57</v>
      </c>
      <c r="BA33" s="405"/>
      <c r="BB33" s="405"/>
      <c r="BC33" s="405"/>
      <c r="BD33" s="405"/>
      <c r="BE33" s="405"/>
      <c r="BF33" s="406"/>
    </row>
    <row r="34" spans="3:58" ht="15" customHeight="1">
      <c r="C34" s="433" t="str">
        <f>IF(入力!B25="","",入力!B25)</f>
        <v>①</v>
      </c>
      <c r="D34" s="434"/>
      <c r="E34" s="435"/>
      <c r="F34" s="420" t="str">
        <f>IF(入力!C26="","",入力!C25&amp;"　"&amp;入力!E25&amp;"
"&amp;入力!C26&amp;"　"&amp;入力!E26)</f>
        <v>コジマ　ケイジ
小島　敬司</v>
      </c>
      <c r="G34" s="421"/>
      <c r="H34" s="421"/>
      <c r="I34" s="421"/>
      <c r="J34" s="421"/>
      <c r="K34" s="421"/>
      <c r="L34" s="421"/>
      <c r="M34" s="421"/>
      <c r="N34" s="421"/>
      <c r="O34" s="421"/>
      <c r="P34" s="422"/>
      <c r="Q34" s="407">
        <f>IF(入力!G25="","",入力!G25)</f>
        <v>6</v>
      </c>
      <c r="R34" s="408"/>
      <c r="S34" s="409"/>
      <c r="T34" s="426" t="str">
        <f>IF(入力!I25="","",入力!I25)</f>
        <v>松戸市立北部小学校</v>
      </c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427"/>
      <c r="AH34" s="427"/>
      <c r="AI34" s="428"/>
      <c r="AJ34" s="407">
        <f>IF(入力!M25="","",入力!M25)</f>
        <v>515084907</v>
      </c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9"/>
      <c r="AZ34" s="407">
        <f>IF(入力!P25="","",入力!P25)</f>
        <v>150</v>
      </c>
      <c r="BA34" s="408"/>
      <c r="BB34" s="408"/>
      <c r="BC34" s="408"/>
      <c r="BD34" s="408"/>
      <c r="BE34" s="408"/>
      <c r="BF34" s="413"/>
    </row>
    <row r="35" spans="3:58" ht="15" customHeight="1">
      <c r="C35" s="436"/>
      <c r="D35" s="437"/>
      <c r="E35" s="438"/>
      <c r="F35" s="423"/>
      <c r="G35" s="424"/>
      <c r="H35" s="424"/>
      <c r="I35" s="424"/>
      <c r="J35" s="424"/>
      <c r="K35" s="424"/>
      <c r="L35" s="424"/>
      <c r="M35" s="424"/>
      <c r="N35" s="424"/>
      <c r="O35" s="424"/>
      <c r="P35" s="425"/>
      <c r="Q35" s="410"/>
      <c r="R35" s="411"/>
      <c r="S35" s="412"/>
      <c r="T35" s="429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1"/>
      <c r="AJ35" s="410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2"/>
      <c r="AZ35" s="410"/>
      <c r="BA35" s="411"/>
      <c r="BB35" s="411"/>
      <c r="BC35" s="411"/>
      <c r="BD35" s="411"/>
      <c r="BE35" s="411"/>
      <c r="BF35" s="414"/>
    </row>
    <row r="36" spans="3:58" ht="15" customHeight="1">
      <c r="C36" s="433">
        <f>IF(入力!B27="","",入力!B27)</f>
        <v>2</v>
      </c>
      <c r="D36" s="434"/>
      <c r="E36" s="435"/>
      <c r="F36" s="420" t="str">
        <f>IF(入力!C28="","",入力!C27&amp;"　"&amp;入力!E27&amp;"
"&amp;入力!C28&amp;"　"&amp;入力!E28)</f>
        <v>フカガワ　ソウタ
深川　蒼太</v>
      </c>
      <c r="G36" s="421"/>
      <c r="H36" s="421"/>
      <c r="I36" s="421"/>
      <c r="J36" s="421"/>
      <c r="K36" s="421"/>
      <c r="L36" s="421"/>
      <c r="M36" s="421"/>
      <c r="N36" s="421"/>
      <c r="O36" s="421"/>
      <c r="P36" s="422"/>
      <c r="Q36" s="407">
        <f>IF(入力!G27="","",入力!G27)</f>
        <v>6</v>
      </c>
      <c r="R36" s="408"/>
      <c r="S36" s="409"/>
      <c r="T36" s="426" t="str">
        <f>IF(入力!I27="","",入力!I27)</f>
        <v>松戸市立北部小学校</v>
      </c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27"/>
      <c r="AI36" s="428"/>
      <c r="AJ36" s="407">
        <f>IF(入力!M27="","",入力!M27)</f>
        <v>515711722</v>
      </c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9"/>
      <c r="AZ36" s="407">
        <f>IF(入力!P27="","",入力!P27)</f>
        <v>148</v>
      </c>
      <c r="BA36" s="408"/>
      <c r="BB36" s="408"/>
      <c r="BC36" s="408"/>
      <c r="BD36" s="408"/>
      <c r="BE36" s="408"/>
      <c r="BF36" s="413"/>
    </row>
    <row r="37" spans="3:58" ht="15" customHeight="1">
      <c r="C37" s="436"/>
      <c r="D37" s="437"/>
      <c r="E37" s="438"/>
      <c r="F37" s="423"/>
      <c r="G37" s="424"/>
      <c r="H37" s="424"/>
      <c r="I37" s="424"/>
      <c r="J37" s="424"/>
      <c r="K37" s="424"/>
      <c r="L37" s="424"/>
      <c r="M37" s="424"/>
      <c r="N37" s="424"/>
      <c r="O37" s="424"/>
      <c r="P37" s="425"/>
      <c r="Q37" s="410"/>
      <c r="R37" s="411"/>
      <c r="S37" s="412"/>
      <c r="T37" s="429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1"/>
      <c r="AJ37" s="410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2"/>
      <c r="AZ37" s="410"/>
      <c r="BA37" s="411"/>
      <c r="BB37" s="411"/>
      <c r="BC37" s="411"/>
      <c r="BD37" s="411"/>
      <c r="BE37" s="411"/>
      <c r="BF37" s="414"/>
    </row>
    <row r="38" spans="3:58" ht="15" customHeight="1">
      <c r="C38" s="433">
        <f>IF(入力!B29="","",入力!B29)</f>
        <v>3</v>
      </c>
      <c r="D38" s="434"/>
      <c r="E38" s="435"/>
      <c r="F38" s="420" t="str">
        <f>IF(入力!C30="","",入力!C29&amp;"　"&amp;入力!E29&amp;"
"&amp;入力!C30&amp;"　"&amp;入力!E30)</f>
        <v>コイケ　ナゴム
小池　和</v>
      </c>
      <c r="G38" s="421"/>
      <c r="H38" s="421"/>
      <c r="I38" s="421"/>
      <c r="J38" s="421"/>
      <c r="K38" s="421"/>
      <c r="L38" s="421"/>
      <c r="M38" s="421"/>
      <c r="N38" s="421"/>
      <c r="O38" s="421"/>
      <c r="P38" s="422"/>
      <c r="Q38" s="407">
        <f>IF(入力!G29="","",入力!G29)</f>
        <v>6</v>
      </c>
      <c r="R38" s="408"/>
      <c r="S38" s="409"/>
      <c r="T38" s="426" t="str">
        <f>IF(入力!I29="","",入力!I29)</f>
        <v>松戸市立北部小学校</v>
      </c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27"/>
      <c r="AI38" s="428"/>
      <c r="AJ38" s="407">
        <f>IF(入力!M29="","",入力!M29)</f>
        <v>516913754</v>
      </c>
      <c r="AK38" s="408"/>
      <c r="AL38" s="408"/>
      <c r="AM38" s="408"/>
      <c r="AN38" s="408"/>
      <c r="AO38" s="408"/>
      <c r="AP38" s="408"/>
      <c r="AQ38" s="408"/>
      <c r="AR38" s="408"/>
      <c r="AS38" s="408"/>
      <c r="AT38" s="408"/>
      <c r="AU38" s="408"/>
      <c r="AV38" s="408"/>
      <c r="AW38" s="408"/>
      <c r="AX38" s="408"/>
      <c r="AY38" s="409"/>
      <c r="AZ38" s="407">
        <f>IF(入力!P29="","",入力!P29)</f>
        <v>134</v>
      </c>
      <c r="BA38" s="408"/>
      <c r="BB38" s="408"/>
      <c r="BC38" s="408"/>
      <c r="BD38" s="408"/>
      <c r="BE38" s="408"/>
      <c r="BF38" s="413"/>
    </row>
    <row r="39" spans="3:58" ht="15" customHeight="1">
      <c r="C39" s="436"/>
      <c r="D39" s="437"/>
      <c r="E39" s="438"/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5"/>
      <c r="Q39" s="410"/>
      <c r="R39" s="411"/>
      <c r="S39" s="412"/>
      <c r="T39" s="429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1"/>
      <c r="AJ39" s="410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2"/>
      <c r="AZ39" s="410"/>
      <c r="BA39" s="411"/>
      <c r="BB39" s="411"/>
      <c r="BC39" s="411"/>
      <c r="BD39" s="411"/>
      <c r="BE39" s="411"/>
      <c r="BF39" s="414"/>
    </row>
    <row r="40" spans="3:58" ht="15" customHeight="1">
      <c r="C40" s="433">
        <f>IF(入力!B31="","",入力!B31)</f>
        <v>4</v>
      </c>
      <c r="D40" s="434"/>
      <c r="E40" s="435"/>
      <c r="F40" s="420" t="str">
        <f>IF(入力!C32="","",入力!C31&amp;"　"&amp;入力!E31&amp;"
"&amp;入力!C32&amp;"　"&amp;入力!E32)</f>
        <v>サイ　ヒナタ
齊　弥真太</v>
      </c>
      <c r="G40" s="421"/>
      <c r="H40" s="421"/>
      <c r="I40" s="421"/>
      <c r="J40" s="421"/>
      <c r="K40" s="421"/>
      <c r="L40" s="421"/>
      <c r="M40" s="421"/>
      <c r="N40" s="421"/>
      <c r="O40" s="421"/>
      <c r="P40" s="422"/>
      <c r="Q40" s="407">
        <f>IF(入力!G31="","",入力!G31)</f>
        <v>6</v>
      </c>
      <c r="R40" s="408"/>
      <c r="S40" s="409"/>
      <c r="T40" s="426" t="str">
        <f>IF(入力!I31="","",入力!I31)</f>
        <v>松戸市立北部小学校</v>
      </c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7"/>
      <c r="AG40" s="427"/>
      <c r="AH40" s="427"/>
      <c r="AI40" s="428"/>
      <c r="AJ40" s="407">
        <f>IF(入力!M31="","",入力!M31)</f>
        <v>518078201</v>
      </c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9"/>
      <c r="AZ40" s="407">
        <f>IF(入力!P31="","",入力!P31)</f>
        <v>152</v>
      </c>
      <c r="BA40" s="408"/>
      <c r="BB40" s="408"/>
      <c r="BC40" s="408"/>
      <c r="BD40" s="408"/>
      <c r="BE40" s="408"/>
      <c r="BF40" s="413"/>
    </row>
    <row r="41" spans="3:58" ht="15" customHeight="1">
      <c r="C41" s="436"/>
      <c r="D41" s="437"/>
      <c r="E41" s="438"/>
      <c r="F41" s="423"/>
      <c r="G41" s="424"/>
      <c r="H41" s="424"/>
      <c r="I41" s="424"/>
      <c r="J41" s="424"/>
      <c r="K41" s="424"/>
      <c r="L41" s="424"/>
      <c r="M41" s="424"/>
      <c r="N41" s="424"/>
      <c r="O41" s="424"/>
      <c r="P41" s="425"/>
      <c r="Q41" s="410"/>
      <c r="R41" s="411"/>
      <c r="S41" s="412"/>
      <c r="T41" s="429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1"/>
      <c r="AJ41" s="410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2"/>
      <c r="AZ41" s="410"/>
      <c r="BA41" s="411"/>
      <c r="BB41" s="411"/>
      <c r="BC41" s="411"/>
      <c r="BD41" s="411"/>
      <c r="BE41" s="411"/>
      <c r="BF41" s="414"/>
    </row>
    <row r="42" spans="3:58" ht="15" customHeight="1">
      <c r="C42" s="433">
        <f>IF(入力!B33="","",入力!B33)</f>
        <v>5</v>
      </c>
      <c r="D42" s="434"/>
      <c r="E42" s="435"/>
      <c r="F42" s="420" t="str">
        <f>IF(入力!C34="","",入力!C33&amp;"　"&amp;入力!E33&amp;"
"&amp;入力!C34&amp;"　"&amp;入力!E34)</f>
        <v>コズエ　イッキ
小梢　一輝</v>
      </c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07">
        <f>IF(入力!G33="","",入力!G33)</f>
        <v>6</v>
      </c>
      <c r="R42" s="408"/>
      <c r="S42" s="409"/>
      <c r="T42" s="426" t="str">
        <f>IF(入力!I33="","",入力!I33)</f>
        <v>松戸市立中部小学校</v>
      </c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  <c r="AF42" s="427"/>
      <c r="AG42" s="427"/>
      <c r="AH42" s="427"/>
      <c r="AI42" s="428"/>
      <c r="AJ42" s="407">
        <f>IF(入力!M33="","",入力!M33)</f>
        <v>516828570</v>
      </c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9"/>
      <c r="AZ42" s="407">
        <f>IF(入力!P33="","",入力!P33)</f>
        <v>155</v>
      </c>
      <c r="BA42" s="408"/>
      <c r="BB42" s="408"/>
      <c r="BC42" s="408"/>
      <c r="BD42" s="408"/>
      <c r="BE42" s="408"/>
      <c r="BF42" s="413"/>
    </row>
    <row r="43" spans="3:58" ht="15" customHeight="1">
      <c r="C43" s="436"/>
      <c r="D43" s="437"/>
      <c r="E43" s="438"/>
      <c r="F43" s="423"/>
      <c r="G43" s="424"/>
      <c r="H43" s="424"/>
      <c r="I43" s="424"/>
      <c r="J43" s="424"/>
      <c r="K43" s="424"/>
      <c r="L43" s="424"/>
      <c r="M43" s="424"/>
      <c r="N43" s="424"/>
      <c r="O43" s="424"/>
      <c r="P43" s="425"/>
      <c r="Q43" s="410"/>
      <c r="R43" s="411"/>
      <c r="S43" s="412"/>
      <c r="T43" s="429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1"/>
      <c r="AJ43" s="410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2"/>
      <c r="AZ43" s="410"/>
      <c r="BA43" s="411"/>
      <c r="BB43" s="411"/>
      <c r="BC43" s="411"/>
      <c r="BD43" s="411"/>
      <c r="BE43" s="411"/>
      <c r="BF43" s="414"/>
    </row>
    <row r="44" spans="3:58" ht="15" customHeight="1">
      <c r="C44" s="433">
        <f>IF(入力!B35="","",入力!B35)</f>
        <v>6</v>
      </c>
      <c r="D44" s="434"/>
      <c r="E44" s="435"/>
      <c r="F44" s="420" t="str">
        <f>IF(入力!C36="","",入力!C35&amp;"　"&amp;入力!E35&amp;"
"&amp;入力!C36&amp;"　"&amp;入力!E36)</f>
        <v>ナマタメ　ソウマ
生田目　蒼真</v>
      </c>
      <c r="G44" s="421"/>
      <c r="H44" s="421"/>
      <c r="I44" s="421"/>
      <c r="J44" s="421"/>
      <c r="K44" s="421"/>
      <c r="L44" s="421"/>
      <c r="M44" s="421"/>
      <c r="N44" s="421"/>
      <c r="O44" s="421"/>
      <c r="P44" s="422"/>
      <c r="Q44" s="407">
        <f>IF(入力!G35="","",入力!G35)</f>
        <v>6</v>
      </c>
      <c r="R44" s="408"/>
      <c r="S44" s="409"/>
      <c r="T44" s="426" t="str">
        <f>IF(入力!I35="","",入力!I35)</f>
        <v>松戸市立相模台小学校</v>
      </c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8"/>
      <c r="AJ44" s="407">
        <f>IF(入力!M35="","",入力!M35)</f>
        <v>518078195</v>
      </c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8"/>
      <c r="AV44" s="408"/>
      <c r="AW44" s="408"/>
      <c r="AX44" s="408"/>
      <c r="AY44" s="409"/>
      <c r="AZ44" s="407">
        <f>IF(入力!P35="","",入力!P35)</f>
        <v>143</v>
      </c>
      <c r="BA44" s="408"/>
      <c r="BB44" s="408"/>
      <c r="BC44" s="408"/>
      <c r="BD44" s="408"/>
      <c r="BE44" s="408"/>
      <c r="BF44" s="413"/>
    </row>
    <row r="45" spans="3:58" ht="15" customHeight="1">
      <c r="C45" s="436"/>
      <c r="D45" s="437"/>
      <c r="E45" s="438"/>
      <c r="F45" s="423"/>
      <c r="G45" s="424"/>
      <c r="H45" s="424"/>
      <c r="I45" s="424"/>
      <c r="J45" s="424"/>
      <c r="K45" s="424"/>
      <c r="L45" s="424"/>
      <c r="M45" s="424"/>
      <c r="N45" s="424"/>
      <c r="O45" s="424"/>
      <c r="P45" s="425"/>
      <c r="Q45" s="410"/>
      <c r="R45" s="411"/>
      <c r="S45" s="412"/>
      <c r="T45" s="429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1"/>
      <c r="AJ45" s="410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2"/>
      <c r="AZ45" s="410"/>
      <c r="BA45" s="411"/>
      <c r="BB45" s="411"/>
      <c r="BC45" s="411"/>
      <c r="BD45" s="411"/>
      <c r="BE45" s="411"/>
      <c r="BF45" s="414"/>
    </row>
    <row r="46" spans="3:58" ht="15" customHeight="1">
      <c r="C46" s="433">
        <f>IF(入力!B37="","",入力!B37)</f>
        <v>7</v>
      </c>
      <c r="D46" s="434"/>
      <c r="E46" s="435"/>
      <c r="F46" s="420" t="str">
        <f>IF(入力!C38="","",入力!C37&amp;"　"&amp;入力!E37&amp;"
"&amp;入力!C38&amp;"　"&amp;入力!E38)</f>
        <v>ヤマモト　ミナト
山本　奏斗</v>
      </c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Q46" s="407">
        <f>IF(入力!G37="","",入力!G37)</f>
        <v>6</v>
      </c>
      <c r="R46" s="408"/>
      <c r="S46" s="409"/>
      <c r="T46" s="426" t="str">
        <f>IF(入力!I37="","",入力!I37)</f>
        <v>松戸市立北部小学校</v>
      </c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  <c r="AF46" s="427"/>
      <c r="AG46" s="427"/>
      <c r="AH46" s="427"/>
      <c r="AI46" s="428"/>
      <c r="AJ46" s="407">
        <f>IF(入力!M37="","",入力!M37)</f>
        <v>519767333</v>
      </c>
      <c r="AK46" s="408"/>
      <c r="AL46" s="408"/>
      <c r="AM46" s="408"/>
      <c r="AN46" s="408"/>
      <c r="AO46" s="408"/>
      <c r="AP46" s="408"/>
      <c r="AQ46" s="408"/>
      <c r="AR46" s="408"/>
      <c r="AS46" s="408"/>
      <c r="AT46" s="408"/>
      <c r="AU46" s="408"/>
      <c r="AV46" s="408"/>
      <c r="AW46" s="408"/>
      <c r="AX46" s="408"/>
      <c r="AY46" s="409"/>
      <c r="AZ46" s="407">
        <f>IF(入力!P37="","",入力!P37)</f>
        <v>137</v>
      </c>
      <c r="BA46" s="408"/>
      <c r="BB46" s="408"/>
      <c r="BC46" s="408"/>
      <c r="BD46" s="408"/>
      <c r="BE46" s="408"/>
      <c r="BF46" s="413"/>
    </row>
    <row r="47" spans="3:58" ht="15" customHeight="1">
      <c r="C47" s="436"/>
      <c r="D47" s="437"/>
      <c r="E47" s="438"/>
      <c r="F47" s="423"/>
      <c r="G47" s="424"/>
      <c r="H47" s="424"/>
      <c r="I47" s="424"/>
      <c r="J47" s="424"/>
      <c r="K47" s="424"/>
      <c r="L47" s="424"/>
      <c r="M47" s="424"/>
      <c r="N47" s="424"/>
      <c r="O47" s="424"/>
      <c r="P47" s="425"/>
      <c r="Q47" s="410"/>
      <c r="R47" s="411"/>
      <c r="S47" s="412"/>
      <c r="T47" s="429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1"/>
      <c r="AJ47" s="410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2"/>
      <c r="AZ47" s="410"/>
      <c r="BA47" s="411"/>
      <c r="BB47" s="411"/>
      <c r="BC47" s="411"/>
      <c r="BD47" s="411"/>
      <c r="BE47" s="411"/>
      <c r="BF47" s="414"/>
    </row>
    <row r="48" spans="3:58" ht="15" customHeight="1">
      <c r="C48" s="433">
        <f>IF(入力!B39="","",入力!B39)</f>
        <v>8</v>
      </c>
      <c r="D48" s="434"/>
      <c r="E48" s="435"/>
      <c r="F48" s="420" t="str">
        <f>IF(入力!C40="","",入力!C39&amp;"　"&amp;入力!E39&amp;"
"&amp;入力!C40&amp;"　"&amp;入力!E40)</f>
        <v>ワタナベ　ジュン
渡辺　潤</v>
      </c>
      <c r="G48" s="421"/>
      <c r="H48" s="421"/>
      <c r="I48" s="421"/>
      <c r="J48" s="421"/>
      <c r="K48" s="421"/>
      <c r="L48" s="421"/>
      <c r="M48" s="421"/>
      <c r="N48" s="421"/>
      <c r="O48" s="421"/>
      <c r="P48" s="422"/>
      <c r="Q48" s="407">
        <f>IF(入力!G39="","",入力!G39)</f>
        <v>6</v>
      </c>
      <c r="R48" s="408"/>
      <c r="S48" s="409"/>
      <c r="T48" s="426" t="str">
        <f>IF(入力!I39="","",入力!I39)</f>
        <v>松戸市立北部小学校</v>
      </c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8"/>
      <c r="AJ48" s="407">
        <f>IF(入力!M39="","",入力!M39)</f>
        <v>520465136</v>
      </c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9"/>
      <c r="AZ48" s="407">
        <f>IF(入力!P39="","",入力!P39)</f>
        <v>145</v>
      </c>
      <c r="BA48" s="408"/>
      <c r="BB48" s="408"/>
      <c r="BC48" s="408"/>
      <c r="BD48" s="408"/>
      <c r="BE48" s="408"/>
      <c r="BF48" s="413"/>
    </row>
    <row r="49" spans="3:58" ht="15" customHeight="1">
      <c r="C49" s="436"/>
      <c r="D49" s="437"/>
      <c r="E49" s="438"/>
      <c r="F49" s="423"/>
      <c r="G49" s="424"/>
      <c r="H49" s="424"/>
      <c r="I49" s="424"/>
      <c r="J49" s="424"/>
      <c r="K49" s="424"/>
      <c r="L49" s="424"/>
      <c r="M49" s="424"/>
      <c r="N49" s="424"/>
      <c r="O49" s="424"/>
      <c r="P49" s="425"/>
      <c r="Q49" s="410"/>
      <c r="R49" s="411"/>
      <c r="S49" s="412"/>
      <c r="T49" s="429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1"/>
      <c r="AJ49" s="410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2"/>
      <c r="AZ49" s="410"/>
      <c r="BA49" s="411"/>
      <c r="BB49" s="411"/>
      <c r="BC49" s="411"/>
      <c r="BD49" s="411"/>
      <c r="BE49" s="411"/>
      <c r="BF49" s="414"/>
    </row>
    <row r="50" spans="3:58" ht="15" customHeight="1">
      <c r="C50" s="433">
        <f>IF(入力!B41="","",入力!B41)</f>
        <v>9</v>
      </c>
      <c r="D50" s="434"/>
      <c r="E50" s="435"/>
      <c r="F50" s="420" t="str">
        <f>IF(入力!C42="","",入力!C41&amp;"　"&amp;入力!E41&amp;"
"&amp;入力!C42&amp;"　"&amp;入力!E42)</f>
        <v>オオハシ　ユウヤ
大橋　悠也</v>
      </c>
      <c r="G50" s="421"/>
      <c r="H50" s="421"/>
      <c r="I50" s="421"/>
      <c r="J50" s="421"/>
      <c r="K50" s="421"/>
      <c r="L50" s="421"/>
      <c r="M50" s="421"/>
      <c r="N50" s="421"/>
      <c r="O50" s="421"/>
      <c r="P50" s="422"/>
      <c r="Q50" s="407">
        <f>IF(入力!G41="","",入力!G41)</f>
        <v>6</v>
      </c>
      <c r="R50" s="408"/>
      <c r="S50" s="409"/>
      <c r="T50" s="426" t="str">
        <f>IF(入力!I41="","",入力!I41)</f>
        <v>松戸市立北部小学校</v>
      </c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27"/>
      <c r="AI50" s="428"/>
      <c r="AJ50" s="407">
        <f>IF(入力!M41="","",入力!M41)</f>
        <v>520656664</v>
      </c>
      <c r="AK50" s="408"/>
      <c r="AL50" s="408"/>
      <c r="AM50" s="408"/>
      <c r="AN50" s="408"/>
      <c r="AO50" s="408"/>
      <c r="AP50" s="408"/>
      <c r="AQ50" s="408"/>
      <c r="AR50" s="408"/>
      <c r="AS50" s="408"/>
      <c r="AT50" s="408"/>
      <c r="AU50" s="408"/>
      <c r="AV50" s="408"/>
      <c r="AW50" s="408"/>
      <c r="AX50" s="408"/>
      <c r="AY50" s="409"/>
      <c r="AZ50" s="407">
        <f>IF(入力!P41="","",入力!P41)</f>
        <v>148</v>
      </c>
      <c r="BA50" s="408"/>
      <c r="BB50" s="408"/>
      <c r="BC50" s="408"/>
      <c r="BD50" s="408"/>
      <c r="BE50" s="408"/>
      <c r="BF50" s="413"/>
    </row>
    <row r="51" spans="3:58" ht="15" customHeight="1">
      <c r="C51" s="436"/>
      <c r="D51" s="437"/>
      <c r="E51" s="438"/>
      <c r="F51" s="423"/>
      <c r="G51" s="424"/>
      <c r="H51" s="424"/>
      <c r="I51" s="424"/>
      <c r="J51" s="424"/>
      <c r="K51" s="424"/>
      <c r="L51" s="424"/>
      <c r="M51" s="424"/>
      <c r="N51" s="424"/>
      <c r="O51" s="424"/>
      <c r="P51" s="425"/>
      <c r="Q51" s="410"/>
      <c r="R51" s="411"/>
      <c r="S51" s="412"/>
      <c r="T51" s="429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1"/>
      <c r="AJ51" s="410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2"/>
      <c r="AZ51" s="410"/>
      <c r="BA51" s="411"/>
      <c r="BB51" s="411"/>
      <c r="BC51" s="411"/>
      <c r="BD51" s="411"/>
      <c r="BE51" s="411"/>
      <c r="BF51" s="414"/>
    </row>
    <row r="52" spans="3:58" ht="15" customHeight="1">
      <c r="C52" s="433" t="str">
        <f>IF(入力!B43="","",入力!B43)</f>
        <v/>
      </c>
      <c r="D52" s="434"/>
      <c r="E52" s="435"/>
      <c r="F52" s="420" t="str">
        <f>IF(入力!C44="","",入力!C43&amp;"　"&amp;入力!E43&amp;"
"&amp;入力!C44&amp;"　"&amp;入力!E44)</f>
        <v/>
      </c>
      <c r="G52" s="421"/>
      <c r="H52" s="421"/>
      <c r="I52" s="421"/>
      <c r="J52" s="421"/>
      <c r="K52" s="421"/>
      <c r="L52" s="421"/>
      <c r="M52" s="421"/>
      <c r="N52" s="421"/>
      <c r="O52" s="421"/>
      <c r="P52" s="422"/>
      <c r="Q52" s="407" t="str">
        <f>IF(入力!G43="","",入力!G43)</f>
        <v/>
      </c>
      <c r="R52" s="408"/>
      <c r="S52" s="409"/>
      <c r="T52" s="426" t="str">
        <f>IF(入力!I43="","",入力!I43)</f>
        <v/>
      </c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7"/>
      <c r="AF52" s="427"/>
      <c r="AG52" s="427"/>
      <c r="AH52" s="427"/>
      <c r="AI52" s="428"/>
      <c r="AJ52" s="407" t="str">
        <f>IF(入力!M43="","",入力!M43)</f>
        <v/>
      </c>
      <c r="AK52" s="408"/>
      <c r="AL52" s="408"/>
      <c r="AM52" s="408"/>
      <c r="AN52" s="408"/>
      <c r="AO52" s="408"/>
      <c r="AP52" s="408"/>
      <c r="AQ52" s="408"/>
      <c r="AR52" s="408"/>
      <c r="AS52" s="408"/>
      <c r="AT52" s="408"/>
      <c r="AU52" s="408"/>
      <c r="AV52" s="408"/>
      <c r="AW52" s="408"/>
      <c r="AX52" s="408"/>
      <c r="AY52" s="409"/>
      <c r="AZ52" s="407" t="str">
        <f>IF(入力!P43="","",入力!P43)</f>
        <v/>
      </c>
      <c r="BA52" s="408"/>
      <c r="BB52" s="408"/>
      <c r="BC52" s="408"/>
      <c r="BD52" s="408"/>
      <c r="BE52" s="408"/>
      <c r="BF52" s="413"/>
    </row>
    <row r="53" spans="3:58" ht="15" customHeight="1">
      <c r="C53" s="436"/>
      <c r="D53" s="437"/>
      <c r="E53" s="438"/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5"/>
      <c r="Q53" s="410"/>
      <c r="R53" s="411"/>
      <c r="S53" s="412"/>
      <c r="T53" s="429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1"/>
      <c r="AJ53" s="410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2"/>
      <c r="AZ53" s="410"/>
      <c r="BA53" s="411"/>
      <c r="BB53" s="411"/>
      <c r="BC53" s="411"/>
      <c r="BD53" s="411"/>
      <c r="BE53" s="411"/>
      <c r="BF53" s="414"/>
    </row>
    <row r="54" spans="3:58" ht="15" customHeight="1">
      <c r="C54" s="433" t="str">
        <f>IF(入力!B45="","",入力!B45)</f>
        <v/>
      </c>
      <c r="D54" s="434"/>
      <c r="E54" s="435"/>
      <c r="F54" s="420" t="str">
        <f>IF(入力!C46="","",入力!C45&amp;"　"&amp;入力!E45&amp;"
"&amp;入力!C46&amp;"　"&amp;入力!E46)</f>
        <v/>
      </c>
      <c r="G54" s="421"/>
      <c r="H54" s="421"/>
      <c r="I54" s="421"/>
      <c r="J54" s="421"/>
      <c r="K54" s="421"/>
      <c r="L54" s="421"/>
      <c r="M54" s="421"/>
      <c r="N54" s="421"/>
      <c r="O54" s="421"/>
      <c r="P54" s="422"/>
      <c r="Q54" s="407" t="str">
        <f>IF(入力!G45="","",入力!G45)</f>
        <v/>
      </c>
      <c r="R54" s="408"/>
      <c r="S54" s="409"/>
      <c r="T54" s="426" t="str">
        <f>IF(入力!I45="","",入力!I45)</f>
        <v/>
      </c>
      <c r="U54" s="427"/>
      <c r="V54" s="427"/>
      <c r="W54" s="427"/>
      <c r="X54" s="427"/>
      <c r="Y54" s="427"/>
      <c r="Z54" s="427"/>
      <c r="AA54" s="427"/>
      <c r="AB54" s="427"/>
      <c r="AC54" s="427"/>
      <c r="AD54" s="427"/>
      <c r="AE54" s="427"/>
      <c r="AF54" s="427"/>
      <c r="AG54" s="427"/>
      <c r="AH54" s="427"/>
      <c r="AI54" s="428"/>
      <c r="AJ54" s="407" t="str">
        <f>IF(入力!M45="","",入力!M45)</f>
        <v/>
      </c>
      <c r="AK54" s="408"/>
      <c r="AL54" s="408"/>
      <c r="AM54" s="408"/>
      <c r="AN54" s="408"/>
      <c r="AO54" s="408"/>
      <c r="AP54" s="408"/>
      <c r="AQ54" s="408"/>
      <c r="AR54" s="408"/>
      <c r="AS54" s="408"/>
      <c r="AT54" s="408"/>
      <c r="AU54" s="408"/>
      <c r="AV54" s="408"/>
      <c r="AW54" s="408"/>
      <c r="AX54" s="408"/>
      <c r="AY54" s="409"/>
      <c r="AZ54" s="407" t="str">
        <f>IF(入力!P45="","",入力!P45)</f>
        <v/>
      </c>
      <c r="BA54" s="408"/>
      <c r="BB54" s="408"/>
      <c r="BC54" s="408"/>
      <c r="BD54" s="408"/>
      <c r="BE54" s="408"/>
      <c r="BF54" s="413"/>
    </row>
    <row r="55" spans="3:58" ht="15" customHeight="1">
      <c r="C55" s="436"/>
      <c r="D55" s="437"/>
      <c r="E55" s="438"/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5"/>
      <c r="Q55" s="410"/>
      <c r="R55" s="411"/>
      <c r="S55" s="412"/>
      <c r="T55" s="429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1"/>
      <c r="AJ55" s="410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2"/>
      <c r="AZ55" s="410"/>
      <c r="BA55" s="411"/>
      <c r="BB55" s="411"/>
      <c r="BC55" s="411"/>
      <c r="BD55" s="411"/>
      <c r="BE55" s="411"/>
      <c r="BF55" s="414"/>
    </row>
    <row r="56" spans="3:58" ht="15" customHeight="1">
      <c r="C56" s="433" t="str">
        <f>IF(入力!B47="","",入力!B47)</f>
        <v/>
      </c>
      <c r="D56" s="434"/>
      <c r="E56" s="435"/>
      <c r="F56" s="420" t="str">
        <f>IF(入力!C48="","",入力!C47&amp;"　"&amp;入力!E47&amp;"
"&amp;入力!C48&amp;"　"&amp;入力!E48)</f>
        <v/>
      </c>
      <c r="G56" s="421"/>
      <c r="H56" s="421"/>
      <c r="I56" s="421"/>
      <c r="J56" s="421"/>
      <c r="K56" s="421"/>
      <c r="L56" s="421"/>
      <c r="M56" s="421"/>
      <c r="N56" s="421"/>
      <c r="O56" s="421"/>
      <c r="P56" s="422"/>
      <c r="Q56" s="407" t="str">
        <f>IF(入力!G47="","",入力!G47)</f>
        <v/>
      </c>
      <c r="R56" s="408"/>
      <c r="S56" s="409"/>
      <c r="T56" s="426" t="str">
        <f>IF(入力!I47="","",入力!I47)</f>
        <v/>
      </c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  <c r="AG56" s="427"/>
      <c r="AH56" s="427"/>
      <c r="AI56" s="428"/>
      <c r="AJ56" s="407" t="str">
        <f>IF(入力!M47="","",入力!M47)</f>
        <v/>
      </c>
      <c r="AK56" s="408"/>
      <c r="AL56" s="408"/>
      <c r="AM56" s="408"/>
      <c r="AN56" s="408"/>
      <c r="AO56" s="408"/>
      <c r="AP56" s="408"/>
      <c r="AQ56" s="408"/>
      <c r="AR56" s="408"/>
      <c r="AS56" s="408"/>
      <c r="AT56" s="408"/>
      <c r="AU56" s="408"/>
      <c r="AV56" s="408"/>
      <c r="AW56" s="408"/>
      <c r="AX56" s="408"/>
      <c r="AY56" s="409"/>
      <c r="AZ56" s="407" t="str">
        <f>IF(入力!P47="","",入力!P47)</f>
        <v/>
      </c>
      <c r="BA56" s="408"/>
      <c r="BB56" s="408"/>
      <c r="BC56" s="408"/>
      <c r="BD56" s="408"/>
      <c r="BE56" s="408"/>
      <c r="BF56" s="413"/>
    </row>
    <row r="57" spans="3:58" ht="15" customHeight="1" thickBot="1">
      <c r="C57" s="439"/>
      <c r="D57" s="440"/>
      <c r="E57" s="441"/>
      <c r="F57" s="442"/>
      <c r="G57" s="443"/>
      <c r="H57" s="443"/>
      <c r="I57" s="443"/>
      <c r="J57" s="443"/>
      <c r="K57" s="443"/>
      <c r="L57" s="443"/>
      <c r="M57" s="443"/>
      <c r="N57" s="443"/>
      <c r="O57" s="443"/>
      <c r="P57" s="444"/>
      <c r="Q57" s="445"/>
      <c r="R57" s="446"/>
      <c r="S57" s="447"/>
      <c r="T57" s="448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50"/>
      <c r="AJ57" s="445"/>
      <c r="AK57" s="44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446"/>
      <c r="AX57" s="446"/>
      <c r="AY57" s="447"/>
      <c r="AZ57" s="445"/>
      <c r="BA57" s="446"/>
      <c r="BB57" s="446"/>
      <c r="BC57" s="446"/>
      <c r="BD57" s="446"/>
      <c r="BE57" s="446"/>
      <c r="BF57" s="45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2" t="s">
        <v>25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" customHeight="1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池田　敬一朗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511691067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428872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19</v>
      </c>
      <c r="B9" s="280"/>
      <c r="C9" s="292" t="str">
        <f>IF(入力!C10="","",入力!C10&amp;"　"&amp;入力!E10)</f>
        <v>宮本　久雄</v>
      </c>
      <c r="D9" s="293"/>
      <c r="E9" s="293"/>
      <c r="F9" s="293"/>
      <c r="G9" s="282">
        <f>IF(入力!G9="","",入力!G9)</f>
        <v>513561113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20</v>
      </c>
      <c r="B11" s="280"/>
      <c r="C11" s="292" t="str">
        <f>IF(入力!C12="","",入力!C12&amp;"　"&amp;入力!E12)</f>
        <v>木戸　一夫</v>
      </c>
      <c r="D11" s="293"/>
      <c r="E11" s="293"/>
      <c r="F11" s="293"/>
      <c r="G11" s="282">
        <f>IF(入力!G11="","",入力!G11)</f>
        <v>508568040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400849</v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0"/>
      <c r="B14" s="280"/>
      <c r="C14" s="294"/>
      <c r="D14" s="295"/>
      <c r="E14" s="295"/>
      <c r="F14" s="29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0"/>
      <c r="B16" s="280"/>
      <c r="C16" s="294"/>
      <c r="D16" s="295"/>
      <c r="E16" s="295"/>
      <c r="F16" s="29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小島　敬司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松戸市立北部小学校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515084907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深川　蒼太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松戸市立北部小学校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515711722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小池　和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松戸市立北部小学校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516913754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齊　弥真太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松戸市立北部小学校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518078201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小梢　一輝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松戸市立中部小学校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516828570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生田目　蒼真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松戸市立相模台小学校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518078195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山本　奏斗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松戸市立北部小学校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519767333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渡辺　潤</v>
      </c>
      <c r="D39" s="293"/>
      <c r="E39" s="293"/>
      <c r="F39" s="293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松戸市立北部小学校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520465136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大橋　悠也</v>
      </c>
      <c r="D41" s="293"/>
      <c r="E41" s="293"/>
      <c r="F41" s="293"/>
      <c r="G41" s="280">
        <f>IF(入力!G41="","",入力!G41)</f>
        <v>6</v>
      </c>
      <c r="H41" s="280" t="str">
        <f>IF(入力!H41="","",入力!H41)</f>
        <v/>
      </c>
      <c r="I41" s="280" t="str">
        <f>IF(入力!I41="","",入力!I41)</f>
        <v>松戸市立北部小学校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520656664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2" t="s">
        <v>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" customHeight="1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池田　敬一朗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511691067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428872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19</v>
      </c>
      <c r="B9" s="280"/>
      <c r="C9" s="292" t="str">
        <f>IF(入力!C10="","",入力!C10&amp;"　"&amp;入力!E10)</f>
        <v>宮本　久雄</v>
      </c>
      <c r="D9" s="293"/>
      <c r="E9" s="293"/>
      <c r="F9" s="293"/>
      <c r="G9" s="282">
        <f>IF(入力!G9="","",入力!G9)</f>
        <v>513561113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20</v>
      </c>
      <c r="B11" s="280"/>
      <c r="C11" s="292" t="str">
        <f>IF(入力!C12="","",入力!C12&amp;"　"&amp;入力!E12)</f>
        <v>木戸　一夫</v>
      </c>
      <c r="D11" s="293"/>
      <c r="E11" s="293"/>
      <c r="F11" s="293"/>
      <c r="G11" s="282">
        <f>IF(入力!G11="","",入力!G11)</f>
        <v>508568040</v>
      </c>
      <c r="H11" s="282"/>
      <c r="I11" s="282"/>
      <c r="J11" s="282" t="str">
        <f>IF(入力!J11="","",入力!J11)</f>
        <v/>
      </c>
      <c r="K11" s="282"/>
      <c r="L11" s="282"/>
      <c r="M11" s="282">
        <f>IF(入力!M11="","",入力!M11)</f>
        <v>400849</v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0"/>
      <c r="B14" s="280"/>
      <c r="C14" s="294"/>
      <c r="D14" s="295"/>
      <c r="E14" s="295"/>
      <c r="F14" s="29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0"/>
      <c r="B16" s="280"/>
      <c r="C16" s="294"/>
      <c r="D16" s="295"/>
      <c r="E16" s="295"/>
      <c r="F16" s="29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小島　敬司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松戸市立北部小学校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515084907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深川　蒼太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松戸市立北部小学校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515711722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小池　和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松戸市立北部小学校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516913754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齊　弥真太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松戸市立北部小学校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518078201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小梢　一輝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松戸市立中部小学校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516828570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生田目　蒼真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松戸市立相模台小学校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518078195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山本　奏斗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松戸市立北部小学校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519767333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渡辺　潤</v>
      </c>
      <c r="D39" s="293"/>
      <c r="E39" s="293"/>
      <c r="F39" s="293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松戸市立北部小学校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520465136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大橋　悠也</v>
      </c>
      <c r="D41" s="293"/>
      <c r="E41" s="293"/>
      <c r="F41" s="293"/>
      <c r="G41" s="280">
        <f>IF(入力!G41="","",入力!G41)</f>
        <v>6</v>
      </c>
      <c r="H41" s="280" t="str">
        <f>IF(入力!H41="","",入力!H41)</f>
        <v/>
      </c>
      <c r="I41" s="280" t="str">
        <f>IF(入力!I41="","",入力!I41)</f>
        <v>松戸市立北部小学校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520656664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53" t="s">
        <v>80</v>
      </c>
      <c r="B1" s="45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53"/>
      <c r="B2" s="45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4" t="s">
        <v>87</v>
      </c>
      <c r="B4" s="455"/>
      <c r="C4" s="455"/>
      <c r="D4" s="455"/>
      <c r="E4" s="455"/>
      <c r="F4" s="455"/>
      <c r="G4" s="456"/>
      <c r="H4" s="25" t="s">
        <v>88</v>
      </c>
      <c r="I4" s="25" t="s">
        <v>89</v>
      </c>
      <c r="J4" s="457" t="s">
        <v>138</v>
      </c>
      <c r="K4" s="455"/>
      <c r="L4" s="455"/>
      <c r="M4" s="455"/>
      <c r="N4" s="455"/>
      <c r="O4" s="455"/>
      <c r="P4" s="455"/>
      <c r="Q4" s="456"/>
    </row>
    <row r="5" spans="1:41" ht="72" customHeight="1" thickBot="1">
      <c r="A5" s="458"/>
      <c r="B5" s="459"/>
      <c r="C5" s="459"/>
      <c r="D5" s="459"/>
      <c r="E5" s="459"/>
      <c r="F5" s="459"/>
      <c r="G5" s="460"/>
      <c r="H5" s="29" t="str">
        <f>IF(入力!J3="","",入力!J3)</f>
        <v>男子</v>
      </c>
      <c r="I5" s="29">
        <f>入力!Y25</f>
        <v>12</v>
      </c>
      <c r="J5" s="461" t="str">
        <f>IF(入力!A55="","",入力!A55)</f>
        <v>日頃からお世話になってきた方々への感謝を忘れずに、子供達・保護者・指導者一丸となり、諦める事なく精一杯頑張っていきます！</v>
      </c>
      <c r="K5" s="462"/>
      <c r="L5" s="462"/>
      <c r="M5" s="462"/>
      <c r="N5" s="462"/>
      <c r="O5" s="462"/>
      <c r="P5" s="462"/>
      <c r="Q5" s="46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>マツドミライズバレーボールクラブ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2">
        <v>1</v>
      </c>
      <c r="B16" s="71" t="s">
        <v>123</v>
      </c>
      <c r="C16" s="33" t="str">
        <f>IF(入力!C8="","",入力!C8)</f>
        <v>池田</v>
      </c>
      <c r="D16" s="33" t="str">
        <f>IF(入力!E8="","",入力!E8)</f>
        <v>敬一朗</v>
      </c>
      <c r="E16" s="33" t="str">
        <f>IF(入力!C7="","",入力!C7)</f>
        <v>イケダ</v>
      </c>
      <c r="F16" s="33" t="str">
        <f>IF(入力!E7="","",入力!E7)</f>
        <v>ケイイチロウ</v>
      </c>
      <c r="G16" s="33">
        <f>IF(入力!G7="","",入力!G7)</f>
        <v>511691067</v>
      </c>
      <c r="H16" s="33" t="str">
        <f>IF(入力!J7="","",入力!J7)</f>
        <v/>
      </c>
      <c r="I16" s="33">
        <f>IF(入力!M7="","",入力!M7)</f>
        <v>428872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271</v>
      </c>
      <c r="S16" s="33" t="str">
        <f>IF(入力!W7="","",入力!W7)</f>
        <v>00645</v>
      </c>
      <c r="T16" s="33" t="str">
        <f>IF(入力!P8="","",入力!P8)</f>
        <v>千葉県松戸市上本郷4374-2</v>
      </c>
      <c r="U16" s="33" t="str">
        <f>IF(入力!AL7="","",入力!AL7)</f>
        <v>047</v>
      </c>
      <c r="V16" s="33" t="str">
        <f>IF(入力!AK8="","",入力!AK8)</f>
        <v>331</v>
      </c>
      <c r="W16" s="33" t="str">
        <f>IF(入力!AP8="","",入力!AP8)</f>
        <v>6212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2">
        <v>2</v>
      </c>
      <c r="B17" s="71" t="s">
        <v>144</v>
      </c>
      <c r="C17" s="33" t="str">
        <f>IF(入力!C10="","",入力!C10)</f>
        <v>宮本</v>
      </c>
      <c r="D17" s="33" t="str">
        <f>IF(入力!E10="","",入力!E10)</f>
        <v>久雄</v>
      </c>
      <c r="E17" s="33" t="str">
        <f>IF(入力!C9="","",入力!C9)</f>
        <v>ミヤモト</v>
      </c>
      <c r="F17" s="33" t="str">
        <f>IF(入力!E9="","",入力!E9)</f>
        <v>ヒサオ</v>
      </c>
      <c r="G17" s="33">
        <f>IF(入力!G9="","",入力!G9)</f>
        <v>513561113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0092</v>
      </c>
      <c r="T17" s="33" t="str">
        <f>IF(入力!P10="","",入力!P10)</f>
        <v>千葉県松戸市松戸2285-21</v>
      </c>
      <c r="U17" s="33" t="str">
        <f>IF(入力!AL9="","",入力!AL9)</f>
        <v>047</v>
      </c>
      <c r="V17" s="33" t="str">
        <f>IF(入力!AK10="","",入力!AK10)</f>
        <v>361</v>
      </c>
      <c r="W17" s="33" t="str">
        <f>IF(入力!AP10="","",入力!AP10)</f>
        <v>1150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2">
        <v>3</v>
      </c>
      <c r="B18" s="71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2">
        <v>4</v>
      </c>
      <c r="B19" s="71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2">
        <v>5</v>
      </c>
      <c r="B20" s="71" t="s">
        <v>147</v>
      </c>
      <c r="C20" s="33" t="str">
        <f>IF(入力!C12="","",入力!C12)</f>
        <v>木戸</v>
      </c>
      <c r="D20" s="33" t="str">
        <f>IF(入力!E12="","",入力!E12)</f>
        <v>一夫</v>
      </c>
      <c r="E20" s="33" t="str">
        <f>IF(入力!C11="","",入力!C11)</f>
        <v>キド</v>
      </c>
      <c r="F20" s="33" t="str">
        <f>IF(入力!E11="","",入力!E11)</f>
        <v>カズオ</v>
      </c>
      <c r="G20" s="33">
        <f>IF(入力!G11="","",入力!G11)</f>
        <v>508568040</v>
      </c>
      <c r="H20" s="33" t="str">
        <f>IF(入力!J11="","",入力!J11)</f>
        <v/>
      </c>
      <c r="I20" s="33">
        <f>IF(入力!M11="","",入力!M11)</f>
        <v>400849</v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22261</v>
      </c>
      <c r="T20" s="33" t="str">
        <f>IF(入力!P12="","",入力!P12)</f>
        <v>千葉県松戸市常盤平3-29-24</v>
      </c>
      <c r="U20" s="33" t="str">
        <f>IF(入力!AL11="","",入力!AL11)</f>
        <v>047</v>
      </c>
      <c r="V20" s="33" t="str">
        <f>IF(入力!AK12="","",入力!AK12)</f>
        <v>387</v>
      </c>
      <c r="W20" s="33" t="str">
        <f>IF(入力!AP12="","",入力!AP12)</f>
        <v>9495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2">
        <v>6</v>
      </c>
      <c r="B21" s="71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2">
        <v>7</v>
      </c>
      <c r="B22" s="71" t="s">
        <v>125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カズオ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2">
        <v>8</v>
      </c>
      <c r="B23" s="71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2">
        <v>9</v>
      </c>
      <c r="B24" s="71" t="s">
        <v>127</v>
      </c>
      <c r="C24" s="71" t="str">
        <f>VLOOKUP($B$51,$A$53:$F$352,3)</f>
        <v>小島</v>
      </c>
      <c r="D24" s="71" t="str">
        <f>VLOOKUP($B$51,$A$53:$F$352,4)</f>
        <v>敬司</v>
      </c>
      <c r="E24" s="71" t="str">
        <f>VLOOKUP($B$51,$A$53:$F$352,5)</f>
        <v>コジマ</v>
      </c>
      <c r="F24" s="71" t="str">
        <f>VLOOKUP($B$51,$A$53:$F$352,6)</f>
        <v>ケイジ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0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小島</v>
      </c>
      <c r="D53" s="33" t="str">
        <f>IF(入力!E26="","",入力!E26)</f>
        <v>敬司</v>
      </c>
      <c r="E53" s="33" t="str">
        <f>IF(入力!C25="","",入力!C25)</f>
        <v>コジマ</v>
      </c>
      <c r="F53" s="33" t="str">
        <f>IF(入力!E25="","",入力!E25)</f>
        <v>ケイジ</v>
      </c>
      <c r="G53" s="33">
        <f>IF(入力!M25="","",入力!M25)</f>
        <v>515084907</v>
      </c>
      <c r="H53" s="33" t="str">
        <f>IF(入力!I25="","",入力!I25)</f>
        <v>松戸市立北部小学校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深川</v>
      </c>
      <c r="D54" s="33" t="str">
        <f>IF(入力!E28="","",入力!E28)</f>
        <v>蒼太</v>
      </c>
      <c r="E54" s="33" t="str">
        <f>IF(入力!C27="","",入力!C27)</f>
        <v>フカガワ</v>
      </c>
      <c r="F54" s="33" t="str">
        <f>IF(入力!E27="","",入力!E27)</f>
        <v>ソウタ</v>
      </c>
      <c r="G54" s="33">
        <f>IF(入力!M27="","",入力!M27)</f>
        <v>515711722</v>
      </c>
      <c r="H54" s="33" t="str">
        <f>IF(入力!I27="","",入力!I27)</f>
        <v>松戸市立北部小学校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小池</v>
      </c>
      <c r="D55" s="33" t="str">
        <f>IF(入力!E30="","",入力!E30)</f>
        <v>和</v>
      </c>
      <c r="E55" s="33" t="str">
        <f>IF(入力!C29="","",入力!C29)</f>
        <v>コイケ</v>
      </c>
      <c r="F55" s="33" t="str">
        <f>IF(入力!E29="","",入力!E29)</f>
        <v>ナゴム</v>
      </c>
      <c r="G55" s="33">
        <f>IF(入力!M29="","",入力!M29)</f>
        <v>516913754</v>
      </c>
      <c r="H55" s="33" t="str">
        <f>IF(入力!I29="","",入力!I29)</f>
        <v>松戸市立北部小学校</v>
      </c>
      <c r="I55" s="33">
        <f>IF(入力!G29="","",入力!G29)</f>
        <v>6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齊</v>
      </c>
      <c r="D56" s="33" t="str">
        <f>IF(入力!E32="","",入力!E32)</f>
        <v>弥真太</v>
      </c>
      <c r="E56" s="33" t="str">
        <f>IF(入力!C31="","",入力!C31)</f>
        <v>サイ</v>
      </c>
      <c r="F56" s="33" t="str">
        <f>IF(入力!E31="","",入力!E31)</f>
        <v>ヒナタ</v>
      </c>
      <c r="G56" s="33">
        <f>IF(入力!M31="","",入力!M31)</f>
        <v>518078201</v>
      </c>
      <c r="H56" s="33" t="str">
        <f>IF(入力!I31="","",入力!I31)</f>
        <v>松戸市立北部小学校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小梢</v>
      </c>
      <c r="D57" s="33" t="str">
        <f>IF(入力!E34="","",入力!E34)</f>
        <v>一輝</v>
      </c>
      <c r="E57" s="33" t="str">
        <f>IF(入力!C33="","",入力!C33)</f>
        <v>コズエ</v>
      </c>
      <c r="F57" s="33" t="str">
        <f>IF(入力!E33="","",入力!E33)</f>
        <v>イッキ</v>
      </c>
      <c r="G57" s="33">
        <f>IF(入力!M33="","",入力!M33)</f>
        <v>516828570</v>
      </c>
      <c r="H57" s="33" t="str">
        <f>IF(入力!I33="","",入力!I33)</f>
        <v>松戸市立中部小学校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生田目</v>
      </c>
      <c r="D58" s="33" t="str">
        <f>IF(入力!E36="","",入力!E36)</f>
        <v>蒼真</v>
      </c>
      <c r="E58" s="33" t="str">
        <f>IF(入力!C35="","",入力!C35)</f>
        <v>ナマタメ</v>
      </c>
      <c r="F58" s="33" t="str">
        <f>IF(入力!E35="","",入力!E35)</f>
        <v>ソウマ</v>
      </c>
      <c r="G58" s="33">
        <f>IF(入力!M35="","",入力!M35)</f>
        <v>518078195</v>
      </c>
      <c r="H58" s="33" t="str">
        <f>IF(入力!I35="","",入力!I35)</f>
        <v>松戸市立相模台小学校</v>
      </c>
      <c r="I58" s="33">
        <f>IF(入力!G35="","",入力!G35)</f>
        <v>6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山本</v>
      </c>
      <c r="D59" s="33" t="str">
        <f>IF(入力!E38="","",入力!E38)</f>
        <v>奏斗</v>
      </c>
      <c r="E59" s="33" t="str">
        <f>IF(入力!C37="","",入力!C37)</f>
        <v>ヤマモト</v>
      </c>
      <c r="F59" s="33" t="str">
        <f>IF(入力!E37="","",入力!E37)</f>
        <v>ミナト</v>
      </c>
      <c r="G59" s="33">
        <f>IF(入力!M37="","",入力!M37)</f>
        <v>519767333</v>
      </c>
      <c r="H59" s="33" t="str">
        <f>IF(入力!I37="","",入力!I37)</f>
        <v>松戸市立北部小学校</v>
      </c>
      <c r="I59" s="33">
        <f>IF(入力!G37="","",入力!G37)</f>
        <v>6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渡辺</v>
      </c>
      <c r="D60" s="33" t="str">
        <f>IF(入力!E40="","",入力!E40)</f>
        <v>潤</v>
      </c>
      <c r="E60" s="33" t="str">
        <f>IF(入力!C39="","",入力!C39)</f>
        <v>ワタナベ</v>
      </c>
      <c r="F60" s="33" t="str">
        <f>IF(入力!E39="","",入力!E39)</f>
        <v>ジュン</v>
      </c>
      <c r="G60" s="33">
        <f>IF(入力!M39="","",入力!M39)</f>
        <v>520465136</v>
      </c>
      <c r="H60" s="33" t="str">
        <f>IF(入力!I39="","",入力!I39)</f>
        <v>松戸市立北部小学校</v>
      </c>
      <c r="I60" s="33">
        <f>IF(入力!G39="","",入力!G39)</f>
        <v>6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大橋</v>
      </c>
      <c r="D61" s="33" t="str">
        <f>IF(入力!E42="","",入力!E42)</f>
        <v>悠也</v>
      </c>
      <c r="E61" s="33" t="str">
        <f>IF(入力!C41="","",入力!C41)</f>
        <v>オオハシ</v>
      </c>
      <c r="F61" s="33" t="str">
        <f>IF(入力!E41="","",入力!E41)</f>
        <v>ユウヤ</v>
      </c>
      <c r="G61" s="33">
        <f>IF(入力!M41="","",入力!M41)</f>
        <v>520656664</v>
      </c>
      <c r="H61" s="33" t="str">
        <f>IF(入力!I41="","",入力!I41)</f>
        <v>松戸市立北部小学校</v>
      </c>
      <c r="I61" s="33">
        <f>IF(入力!G41="","",入力!G41)</f>
        <v>6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2021-05-11T08:27:36Z</cp:lastPrinted>
  <dcterms:created xsi:type="dcterms:W3CDTF">2014-04-05T09:56:00Z</dcterms:created>
  <dcterms:modified xsi:type="dcterms:W3CDTF">2021-05-18T00:20:03Z</dcterms:modified>
</cp:coreProperties>
</file>