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丸山VCB\プログラム用\"/>
    </mc:Choice>
  </mc:AlternateContent>
  <xr:revisionPtr revIDLastSave="0" documentId="13_ncr:1_{E712D2B5-BBEB-4000-8DE4-8EE556786D43}" xr6:coauthVersionLast="46" xr6:coauthVersionMax="46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<sst xmlns="http://schemas.openxmlformats.org/spreadsheetml/2006/main" count="432" uniqueCount="290">
  <si>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</si>
  <si>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</si>
  <si>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</si>
  <si>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</si>
  <si>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</si>
  <si>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</si>
  <si>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</si>
  <si>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</si>
  <si>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</si>
  <si>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</si>
  <si>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</si>
  <si>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</si>
  <si>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</si>
  <si>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</si>
  <si>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</si>
  <si>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</si>
  <si>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</si>
  <si>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</si>
  <si>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</si>
  <si>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</si>
  <si>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</si>
  <si>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</si>
  <si>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</si>
  <si>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</si>
  <si>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</si>
  <si>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</si>
  <si>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</si>
  <si>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</si>
  <si>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</si>
  <si>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</si>
  <si>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</si>
  <si>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</si>
  <si>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</si>
  <si>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</si>
  <si>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</si>
  <si>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</si>
  <si>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</si>
  <si>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</si>
  <si>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</si>
  <si>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</si>
  <si>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</si>
  <si>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</si>
  <si>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</si>
  <si>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</si>
  <si>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</si>
  <si>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</si>
  <si>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</si>
  <si>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</si>
  <si>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</si>
  <si>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</si>
  <si>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</si>
  <si>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</si>
  <si>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</si>
  <si>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</si>
  <si>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</si>
  <si>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</si>
  <si>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</si>
  <si>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</si>
  <si>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</si>
  <si>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</si>
  <si>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</si>
  <si>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</si>
  <si>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</si>
  <si>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</si>
  <si>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</si>
  <si>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</si>
  <si>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</si>
  <si>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</si>
  <si>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</si>
  <si>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</si>
  <si>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</si>
  <si>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</si>
  <si>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</si>
  <si>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</si>
  <si>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</si>
  <si>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</si>
  <si>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</si>
  <si>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</si>
  <si>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</si>
  <si>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</si>
  <si>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</si>
  <si>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</si>
  <si>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</si>
  <si>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</si>
  <si>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</si>
  <si>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</si>
  <si>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</si>
  <si>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</si>
  <si>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</si>
  <si>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</si>
  <si>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</si>
  <si>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</si>
  <si>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</si>
  <si>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</si>
  <si>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</si>
  <si>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</si>
  <si>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</si>
  <si>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</si>
  <si>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</si>
  <si>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</si>
  <si>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</si>
  <si>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</si>
  <si>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</si>
  <si>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</si>
  <si>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</si>
  <si>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</si>
  <si>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</si>
  <si>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</si>
  <si>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</si>
  <si>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</si>
  <si>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</si>
  <si>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</si>
  <si>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</si>
  <si>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</si>
  <si>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</si>
  <si>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</si>
  <si>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</si>
  <si>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</si>
  <si>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</si>
  <si>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</si>
  <si>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</si>
  <si>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</si>
  <si>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</si>
  <si>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</si>
  <si>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</si>
  <si>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</si>
  <si>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</si>
  <si>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</si>
  <si>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</si>
  <si>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</si>
  <si>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</si>
  <si>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</si>
  <si>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</si>
  <si>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</si>
  <si>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</si>
  <si>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</si>
  <si>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</si>
  <si>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</si>
  <si>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</si>
  <si>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</si>
  <si>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</si>
  <si>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</si>
  <si>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</si>
  <si>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</si>
  <si>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</si>
  <si>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</si>
  <si>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</si>
  <si>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</si>
  <si>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</si>
  <si>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</si>
  <si>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</si>
  <si>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</si>
  <si>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</si>
  <si>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</si>
  <si>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</si>
  <si>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</si>
  <si>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</si>
  <si>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</si>
  <si>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</si>
  <si>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</si>
  <si>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</si>
  <si>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</si>
  <si>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</si>
  <si>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</si>
  <si>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</si>
  <si>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</si>
  <si>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</si>
  <si>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</si>
  <si>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</si>
  <si>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</si>
  <si>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</si>
  <si>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</si>
  <si>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</si>
  <si>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</si>
  <si>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</si>
  <si>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</si>
  <si>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</si>
  <si>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</si>
  <si>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</si>
  <si>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</si>
  <si>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</si>
  <si>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</si>
  <si>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</si>
  <si>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</si>
  <si>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</si>
  <si>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</si>
  <si>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</si>
  <si>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</si>
  <si>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</si>
  <si>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</si>
  <si>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</si>
  <si>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</si>
  <si>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</si>
  <si>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</si>
  <si>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</si>
  <si>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</si>
  <si>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</si>
  <si>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</si>
  <si>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</si>
  <si>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</si>
  <si>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丸山VCボーイズ</t>
    <rPh sb="0" eb="2">
      <t>マルヤマ</t>
    </rPh>
    <phoneticPr fontId="2"/>
  </si>
  <si>
    <t>マルヤマヴィシーボーイズ</t>
    <phoneticPr fontId="2"/>
  </si>
  <si>
    <t>船橋市</t>
    <rPh sb="0" eb="3">
      <t>フナバシシ</t>
    </rPh>
    <phoneticPr fontId="2"/>
  </si>
  <si>
    <t>馬込沢</t>
    <rPh sb="0" eb="3">
      <t>マゴメザワ</t>
    </rPh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</si>
  <si>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</si>
  <si>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</si>
  <si>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ヒデオ</t>
    <phoneticPr fontId="2"/>
  </si>
  <si>
    <t>ツキヤマ</t>
    <phoneticPr fontId="2"/>
  </si>
  <si>
    <t>飯田</t>
    <rPh sb="0" eb="2">
      <t>イイダ</t>
    </rPh>
    <phoneticPr fontId="2"/>
  </si>
  <si>
    <t>流空</t>
    <rPh sb="0" eb="2">
      <t>ルソラ</t>
    </rPh>
    <phoneticPr fontId="2"/>
  </si>
  <si>
    <t>ルカ</t>
    <phoneticPr fontId="2"/>
  </si>
  <si>
    <t>イイダ</t>
    <phoneticPr fontId="2"/>
  </si>
  <si>
    <t>宮城</t>
    <rPh sb="0" eb="2">
      <t>ミヤギ</t>
    </rPh>
    <phoneticPr fontId="2"/>
  </si>
  <si>
    <t>ミヤンジョウ</t>
    <phoneticPr fontId="2"/>
  </si>
  <si>
    <t>洋一</t>
    <rPh sb="0" eb="2">
      <t>ヨウイチ</t>
    </rPh>
    <phoneticPr fontId="2"/>
  </si>
  <si>
    <t>ヨウイチ</t>
    <phoneticPr fontId="2"/>
  </si>
  <si>
    <t>273</t>
    <phoneticPr fontId="2"/>
  </si>
  <si>
    <t>0048</t>
    <phoneticPr fontId="2"/>
  </si>
  <si>
    <t>047</t>
    <phoneticPr fontId="2"/>
  </si>
  <si>
    <t>439</t>
    <phoneticPr fontId="2"/>
  </si>
  <si>
    <t>0977</t>
    <phoneticPr fontId="2"/>
  </si>
  <si>
    <t>3531</t>
    <phoneticPr fontId="2"/>
  </si>
  <si>
    <t>千葉県船橋市丸山2-28-19</t>
    <rPh sb="0" eb="8">
      <t>チバケンフナバシシマルヤマ</t>
    </rPh>
    <phoneticPr fontId="2"/>
  </si>
  <si>
    <t>東武野田</t>
    <rPh sb="0" eb="2">
      <t>トウブ</t>
    </rPh>
    <rPh sb="2" eb="4">
      <t>ノダ</t>
    </rPh>
    <phoneticPr fontId="2"/>
  </si>
  <si>
    <t>千葉県船橋市丸山4-10-1-306</t>
    <rPh sb="0" eb="8">
      <t>チバケンフナバシシマルヤマ</t>
    </rPh>
    <phoneticPr fontId="2"/>
  </si>
  <si>
    <t>平方</t>
    <rPh sb="0" eb="2">
      <t>ヒラカタ</t>
    </rPh>
    <phoneticPr fontId="2"/>
  </si>
  <si>
    <t>理恵子</t>
    <rPh sb="0" eb="3">
      <t>リエコ</t>
    </rPh>
    <phoneticPr fontId="2"/>
  </si>
  <si>
    <t>リエコ</t>
    <phoneticPr fontId="2"/>
  </si>
  <si>
    <t>ヒラカタ</t>
    <phoneticPr fontId="2"/>
  </si>
  <si>
    <t>①</t>
    <phoneticPr fontId="2"/>
  </si>
  <si>
    <t>平方</t>
    <rPh sb="0" eb="2">
      <t>ヒラカタ</t>
    </rPh>
    <phoneticPr fontId="2"/>
  </si>
  <si>
    <t>大翔</t>
    <rPh sb="0" eb="2">
      <t>タイガ</t>
    </rPh>
    <phoneticPr fontId="2"/>
  </si>
  <si>
    <t>タイガ</t>
    <phoneticPr fontId="2"/>
  </si>
  <si>
    <t>ヒラカタ</t>
    <phoneticPr fontId="2"/>
  </si>
  <si>
    <t>岩﨑</t>
    <rPh sb="0" eb="2">
      <t>イワサキ</t>
    </rPh>
    <phoneticPr fontId="2"/>
  </si>
  <si>
    <t>直太朗</t>
    <rPh sb="0" eb="3">
      <t>ナオタロウ</t>
    </rPh>
    <phoneticPr fontId="2"/>
  </si>
  <si>
    <t>ナオタロウ</t>
    <phoneticPr fontId="2"/>
  </si>
  <si>
    <t>イワサキ</t>
    <phoneticPr fontId="2"/>
  </si>
  <si>
    <t>清野</t>
    <rPh sb="0" eb="2">
      <t>セイノ</t>
    </rPh>
    <phoneticPr fontId="2"/>
  </si>
  <si>
    <t>光央</t>
    <rPh sb="0" eb="1">
      <t>ミツ</t>
    </rPh>
    <rPh sb="1" eb="2">
      <t>オウ</t>
    </rPh>
    <phoneticPr fontId="2"/>
  </si>
  <si>
    <t>セイノ</t>
    <phoneticPr fontId="2"/>
  </si>
  <si>
    <t>コオ</t>
    <phoneticPr fontId="2"/>
  </si>
  <si>
    <t>臼井</t>
    <rPh sb="0" eb="2">
      <t>ウスイ</t>
    </rPh>
    <phoneticPr fontId="2"/>
  </si>
  <si>
    <t>暖眞</t>
    <rPh sb="0" eb="2">
      <t>ハルマ</t>
    </rPh>
    <phoneticPr fontId="2"/>
  </si>
  <si>
    <t>ハルマ</t>
    <phoneticPr fontId="2"/>
  </si>
  <si>
    <t>ウスイ</t>
    <phoneticPr fontId="2"/>
  </si>
  <si>
    <t>勝又</t>
    <rPh sb="0" eb="2">
      <t>カツマタ</t>
    </rPh>
    <phoneticPr fontId="2"/>
  </si>
  <si>
    <t>玲音</t>
    <rPh sb="0" eb="2">
      <t>レオン</t>
    </rPh>
    <phoneticPr fontId="2"/>
  </si>
  <si>
    <t>レイン</t>
    <phoneticPr fontId="2"/>
  </si>
  <si>
    <t>カツマタ</t>
    <phoneticPr fontId="2"/>
  </si>
  <si>
    <t>大貫</t>
    <rPh sb="0" eb="2">
      <t>オオヌキ</t>
    </rPh>
    <phoneticPr fontId="2"/>
  </si>
  <si>
    <t>翔夢</t>
    <rPh sb="0" eb="1">
      <t>ショウ</t>
    </rPh>
    <rPh sb="1" eb="2">
      <t>ユメ</t>
    </rPh>
    <phoneticPr fontId="2"/>
  </si>
  <si>
    <t>ツバサ</t>
    <phoneticPr fontId="2"/>
  </si>
  <si>
    <t>オオヌキ</t>
    <phoneticPr fontId="2"/>
  </si>
  <si>
    <t>閑野</t>
    <rPh sb="0" eb="2">
      <t>シズノ</t>
    </rPh>
    <phoneticPr fontId="2"/>
  </si>
  <si>
    <t>蒼紫</t>
    <rPh sb="0" eb="2">
      <t>アオシ</t>
    </rPh>
    <phoneticPr fontId="2"/>
  </si>
  <si>
    <t>アオシ</t>
    <phoneticPr fontId="2"/>
  </si>
  <si>
    <t>シズノ</t>
    <phoneticPr fontId="2"/>
  </si>
  <si>
    <t>八木</t>
    <rPh sb="0" eb="2">
      <t>ヤギ</t>
    </rPh>
    <phoneticPr fontId="2"/>
  </si>
  <si>
    <t>隼</t>
    <rPh sb="0" eb="1">
      <t>ハヤト</t>
    </rPh>
    <phoneticPr fontId="2"/>
  </si>
  <si>
    <t>ハヤト</t>
    <phoneticPr fontId="2"/>
  </si>
  <si>
    <t>ヤギ</t>
    <phoneticPr fontId="2"/>
  </si>
  <si>
    <t>イシダ</t>
    <phoneticPr fontId="2"/>
  </si>
  <si>
    <t>石田</t>
    <rPh sb="0" eb="2">
      <t>イシダ</t>
    </rPh>
    <phoneticPr fontId="2"/>
  </si>
  <si>
    <t>勇太</t>
    <rPh sb="0" eb="2">
      <t>ユウタ</t>
    </rPh>
    <phoneticPr fontId="2"/>
  </si>
  <si>
    <t>ユウタ</t>
    <phoneticPr fontId="2"/>
  </si>
  <si>
    <t>林</t>
    <rPh sb="0" eb="1">
      <t>ハヤシ</t>
    </rPh>
    <phoneticPr fontId="2"/>
  </si>
  <si>
    <t>ヒロト</t>
    <phoneticPr fontId="2"/>
  </si>
  <si>
    <t>ハヤシ</t>
    <phoneticPr fontId="2"/>
  </si>
  <si>
    <t>大晴</t>
    <rPh sb="0" eb="1">
      <t>ダイ</t>
    </rPh>
    <rPh sb="1" eb="2">
      <t>セイ</t>
    </rPh>
    <phoneticPr fontId="2"/>
  </si>
  <si>
    <t>タイセイ</t>
    <phoneticPr fontId="2"/>
  </si>
  <si>
    <t>田所</t>
    <rPh sb="0" eb="2">
      <t>タドコロ</t>
    </rPh>
    <phoneticPr fontId="2"/>
  </si>
  <si>
    <t>優太</t>
    <rPh sb="0" eb="2">
      <t>ユウタ</t>
    </rPh>
    <phoneticPr fontId="2"/>
  </si>
  <si>
    <t>タドコロ</t>
    <phoneticPr fontId="2"/>
  </si>
  <si>
    <t>船橋市立二和小学校</t>
    <rPh sb="0" eb="9">
      <t>フナバシシリツフタワショウガッコウ</t>
    </rPh>
    <phoneticPr fontId="2"/>
  </si>
  <si>
    <t>船橋市立塚田小学校</t>
    <rPh sb="0" eb="6">
      <t>フナバシシリツツカダ</t>
    </rPh>
    <rPh sb="6" eb="9">
      <t>ショウガッコウ</t>
    </rPh>
    <phoneticPr fontId="2"/>
  </si>
  <si>
    <t>柏市立富勢小学校</t>
    <rPh sb="0" eb="3">
      <t>カシワシリツ</t>
    </rPh>
    <rPh sb="3" eb="8">
      <t>フセショウガッコウ</t>
    </rPh>
    <phoneticPr fontId="2"/>
  </si>
  <si>
    <t>船橋市立行田西小学校</t>
    <rPh sb="0" eb="7">
      <t>フナバシシリツギョウダニシ</t>
    </rPh>
    <rPh sb="7" eb="10">
      <t>ショウガッコウ</t>
    </rPh>
    <phoneticPr fontId="2"/>
  </si>
  <si>
    <t>鎌ケ谷市立西部小学校</t>
    <rPh sb="0" eb="10">
      <t>カマガヤシリツセイブショウガッコウ</t>
    </rPh>
    <phoneticPr fontId="2"/>
  </si>
  <si>
    <t>船橋市立丸山小学校</t>
    <rPh sb="0" eb="9">
      <t>フナバシシリツマルヤマショウガッコウ</t>
    </rPh>
    <phoneticPr fontId="2"/>
  </si>
  <si>
    <t>松戸市立東松戸小学校</t>
    <rPh sb="0" eb="10">
      <t>マツドイチリツヒガシマツドショウガッコウ</t>
    </rPh>
    <phoneticPr fontId="2"/>
  </si>
  <si>
    <t>柏市立高柳小学校</t>
    <rPh sb="0" eb="5">
      <t>カシワイチリツタカヤナギ</t>
    </rPh>
    <rPh sb="5" eb="8">
      <t>ショウガッコウ</t>
    </rPh>
    <phoneticPr fontId="2"/>
  </si>
  <si>
    <t>柏市立高柳小学校</t>
    <rPh sb="0" eb="8">
      <t>カシワイチリツタカヤナギショウガッコウ</t>
    </rPh>
    <phoneticPr fontId="2"/>
  </si>
  <si>
    <t>鎌ケ谷市立鎌ケ谷小学校</t>
    <rPh sb="0" eb="11">
      <t>カマガヤイチリツカマガヤショウガッコウ</t>
    </rPh>
    <phoneticPr fontId="2"/>
  </si>
  <si>
    <t>千葉県船橋市旭町5-5-33</t>
    <rPh sb="0" eb="2">
      <t>チバ</t>
    </rPh>
    <rPh sb="2" eb="3">
      <t>ケン</t>
    </rPh>
    <rPh sb="3" eb="5">
      <t>フナバシ</t>
    </rPh>
    <rPh sb="5" eb="6">
      <t>シ</t>
    </rPh>
    <rPh sb="6" eb="8">
      <t>アサヒチョウ</t>
    </rPh>
    <phoneticPr fontId="2"/>
  </si>
  <si>
    <t>0041</t>
    <phoneticPr fontId="2"/>
  </si>
  <si>
    <t>090</t>
    <phoneticPr fontId="2"/>
  </si>
  <si>
    <t>1373</t>
    <phoneticPr fontId="2"/>
  </si>
  <si>
    <t>2475</t>
    <phoneticPr fontId="2"/>
  </si>
  <si>
    <t>この厳しい状況の中、多くの方々のおかげで本大会が開催されることに感謝いたします。
仲間と一緒にバレーボールができる喜びをかみしめ、一生懸命プレーし、全力で楽しみます。
そして切符を手に入れ、全国の頂点を目指します！</t>
    <rPh sb="2" eb="3">
      <t>キビ</t>
    </rPh>
    <rPh sb="5" eb="7">
      <t>ジョウキョウ</t>
    </rPh>
    <rPh sb="8" eb="9">
      <t>ナカ</t>
    </rPh>
    <rPh sb="10" eb="11">
      <t>オオ</t>
    </rPh>
    <rPh sb="13" eb="15">
      <t>カタガタ</t>
    </rPh>
    <rPh sb="20" eb="23">
      <t>ホンタイカイ</t>
    </rPh>
    <rPh sb="24" eb="26">
      <t>カイサイ</t>
    </rPh>
    <rPh sb="32" eb="34">
      <t>カンシャ</t>
    </rPh>
    <rPh sb="41" eb="43">
      <t>ナカマ</t>
    </rPh>
    <rPh sb="44" eb="46">
      <t>イッショ</t>
    </rPh>
    <rPh sb="57" eb="58">
      <t>ヨロコ</t>
    </rPh>
    <rPh sb="65" eb="69">
      <t>イッショウケンメイ</t>
    </rPh>
    <rPh sb="74" eb="76">
      <t>ゼンリョク</t>
    </rPh>
    <rPh sb="77" eb="78">
      <t>タノ</t>
    </rPh>
    <rPh sb="87" eb="89">
      <t>キップ</t>
    </rPh>
    <rPh sb="90" eb="91">
      <t>テ</t>
    </rPh>
    <rPh sb="92" eb="93">
      <t>イ</t>
    </rPh>
    <rPh sb="95" eb="97">
      <t>ゼンコク</t>
    </rPh>
    <rPh sb="98" eb="100">
      <t>チョウテン</t>
    </rPh>
    <rPh sb="101" eb="103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</si>
</sst>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8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8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8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0" zoomScaleNormal="100" workbookViewId="0">
      <selection activeCell="AU49" sqref="AU49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 x14ac:dyDescent="0.25">
      <c r="A1" s="241" t="s">
        <v>183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</row>
    <row r="2" spans="1:51" ht="14.4" customHeight="1" x14ac:dyDescent="0.2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6"/>
      <c r="L2" s="246"/>
      <c r="M2" s="246"/>
      <c r="N2" s="246"/>
      <c r="O2" s="247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 x14ac:dyDescent="0.2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3" t="s">
        <v>158</v>
      </c>
      <c r="K3" s="244"/>
      <c r="L3" s="244"/>
      <c r="M3" s="244"/>
      <c r="N3" s="244"/>
      <c r="O3" s="245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179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 x14ac:dyDescent="0.2">
      <c r="A4" s="255" t="s">
        <v>191</v>
      </c>
      <c r="B4" s="256"/>
      <c r="C4" s="248">
        <v>43076</v>
      </c>
      <c r="D4" s="249"/>
      <c r="E4" s="249"/>
      <c r="F4" s="249"/>
      <c r="G4" s="249"/>
      <c r="H4" s="249"/>
      <c r="I4" s="250"/>
      <c r="J4" s="259" t="s">
        <v>185</v>
      </c>
      <c r="K4" s="260"/>
      <c r="L4" s="260"/>
      <c r="M4" s="260"/>
      <c r="N4" s="260"/>
      <c r="O4" s="261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2">
      <c r="A5" s="257" t="s">
        <v>184</v>
      </c>
      <c r="B5" s="258"/>
      <c r="C5" s="251"/>
      <c r="D5" s="252"/>
      <c r="E5" s="252"/>
      <c r="F5" s="252"/>
      <c r="G5" s="252"/>
      <c r="H5" s="252"/>
      <c r="I5" s="253"/>
      <c r="J5" s="224">
        <v>12002</v>
      </c>
      <c r="K5" s="224"/>
      <c r="L5" s="224"/>
      <c r="M5" s="224"/>
      <c r="N5" s="224"/>
      <c r="O5" s="224"/>
      <c r="P5" s="192" t="s">
        <v>223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203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 x14ac:dyDescent="0.2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 x14ac:dyDescent="0.2">
      <c r="A7" s="96"/>
      <c r="B7" s="166"/>
      <c r="C7" s="132" t="s">
        <v>207</v>
      </c>
      <c r="D7" s="133"/>
      <c r="E7" s="134" t="s">
        <v>206</v>
      </c>
      <c r="F7" s="135"/>
      <c r="G7" s="226">
        <v>507290696</v>
      </c>
      <c r="H7" s="226"/>
      <c r="I7" s="226"/>
      <c r="J7" s="226">
        <v>12416</v>
      </c>
      <c r="K7" s="226"/>
      <c r="L7" s="226"/>
      <c r="M7" s="226">
        <v>217589</v>
      </c>
      <c r="N7" s="226"/>
      <c r="O7" s="226"/>
      <c r="P7" s="199" t="s">
        <v>72</v>
      </c>
      <c r="Q7" s="200"/>
      <c r="R7" s="168" t="s">
        <v>216</v>
      </c>
      <c r="S7" s="168"/>
      <c r="T7" s="168"/>
      <c r="U7" s="168"/>
      <c r="V7" s="50" t="s">
        <v>73</v>
      </c>
      <c r="W7" s="158" t="s">
        <v>217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218</v>
      </c>
      <c r="AM7" s="83"/>
      <c r="AN7" s="83"/>
      <c r="AO7" s="83"/>
      <c r="AP7" s="83"/>
      <c r="AQ7" s="83"/>
      <c r="AR7" s="83"/>
      <c r="AS7" s="59" t="s">
        <v>75</v>
      </c>
      <c r="AT7" s="77">
        <v>67</v>
      </c>
    </row>
    <row r="8" spans="1:51" ht="18" customHeight="1" x14ac:dyDescent="0.2">
      <c r="A8" s="96"/>
      <c r="B8" s="166"/>
      <c r="C8" s="136" t="s">
        <v>204</v>
      </c>
      <c r="D8" s="137"/>
      <c r="E8" s="138" t="s">
        <v>205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60" t="s">
        <v>222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219</v>
      </c>
      <c r="AL8" s="85"/>
      <c r="AM8" s="85"/>
      <c r="AN8" s="85"/>
      <c r="AO8" s="60" t="s">
        <v>76</v>
      </c>
      <c r="AP8" s="85" t="s">
        <v>220</v>
      </c>
      <c r="AQ8" s="85"/>
      <c r="AR8" s="85"/>
      <c r="AS8" s="86"/>
      <c r="AT8" s="77"/>
    </row>
    <row r="9" spans="1:51" ht="14.4" customHeight="1" x14ac:dyDescent="0.2">
      <c r="A9" s="96" t="s">
        <v>150</v>
      </c>
      <c r="B9" s="166"/>
      <c r="C9" s="132" t="s">
        <v>211</v>
      </c>
      <c r="D9" s="133"/>
      <c r="E9" s="134" t="s">
        <v>210</v>
      </c>
      <c r="F9" s="135"/>
      <c r="G9" s="226">
        <v>506899447</v>
      </c>
      <c r="H9" s="226"/>
      <c r="I9" s="226"/>
      <c r="J9" s="226"/>
      <c r="K9" s="226"/>
      <c r="L9" s="226"/>
      <c r="M9" s="226"/>
      <c r="N9" s="226"/>
      <c r="O9" s="226"/>
      <c r="P9" s="199" t="s">
        <v>72</v>
      </c>
      <c r="Q9" s="200"/>
      <c r="R9" s="168" t="s">
        <v>216</v>
      </c>
      <c r="S9" s="168"/>
      <c r="T9" s="168"/>
      <c r="U9" s="168"/>
      <c r="V9" s="50" t="s">
        <v>73</v>
      </c>
      <c r="W9" s="158" t="s">
        <v>217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218</v>
      </c>
      <c r="AM9" s="83"/>
      <c r="AN9" s="83"/>
      <c r="AO9" s="83"/>
      <c r="AP9" s="83"/>
      <c r="AQ9" s="83"/>
      <c r="AR9" s="83"/>
      <c r="AS9" s="59" t="s">
        <v>194</v>
      </c>
      <c r="AT9" s="78">
        <v>20</v>
      </c>
    </row>
    <row r="10" spans="1:51" ht="18" customHeight="1" x14ac:dyDescent="0.2">
      <c r="A10" s="96"/>
      <c r="B10" s="166"/>
      <c r="C10" s="136" t="s">
        <v>208</v>
      </c>
      <c r="D10" s="137"/>
      <c r="E10" s="138" t="s">
        <v>209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60" t="s">
        <v>224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219</v>
      </c>
      <c r="AL10" s="85"/>
      <c r="AM10" s="85"/>
      <c r="AN10" s="85"/>
      <c r="AO10" s="60" t="s">
        <v>195</v>
      </c>
      <c r="AP10" s="85" t="s">
        <v>221</v>
      </c>
      <c r="AQ10" s="85"/>
      <c r="AR10" s="85"/>
      <c r="AS10" s="86"/>
      <c r="AT10" s="78"/>
    </row>
    <row r="11" spans="1:51" ht="14.4" customHeight="1" x14ac:dyDescent="0.2">
      <c r="A11" s="96" t="s">
        <v>151</v>
      </c>
      <c r="B11" s="166"/>
      <c r="C11" s="132" t="s">
        <v>228</v>
      </c>
      <c r="D11" s="133"/>
      <c r="E11" s="134" t="s">
        <v>227</v>
      </c>
      <c r="F11" s="135"/>
      <c r="G11" s="226">
        <v>518133566</v>
      </c>
      <c r="H11" s="226"/>
      <c r="I11" s="226"/>
      <c r="J11" s="226"/>
      <c r="K11" s="226"/>
      <c r="L11" s="226"/>
      <c r="M11" s="226"/>
      <c r="N11" s="226"/>
      <c r="O11" s="226"/>
      <c r="P11" s="199" t="s">
        <v>72</v>
      </c>
      <c r="Q11" s="200"/>
      <c r="R11" s="168" t="s">
        <v>216</v>
      </c>
      <c r="S11" s="168"/>
      <c r="T11" s="168"/>
      <c r="U11" s="168"/>
      <c r="V11" s="50" t="s">
        <v>73</v>
      </c>
      <c r="W11" s="158" t="s">
        <v>285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286</v>
      </c>
      <c r="AM11" s="83"/>
      <c r="AN11" s="83"/>
      <c r="AO11" s="83"/>
      <c r="AP11" s="83"/>
      <c r="AQ11" s="83"/>
      <c r="AR11" s="83"/>
      <c r="AS11" s="59" t="s">
        <v>194</v>
      </c>
      <c r="AT11" s="78">
        <v>45</v>
      </c>
    </row>
    <row r="12" spans="1:51" ht="18" customHeight="1" x14ac:dyDescent="0.2">
      <c r="A12" s="96"/>
      <c r="B12" s="166"/>
      <c r="C12" s="136" t="s">
        <v>225</v>
      </c>
      <c r="D12" s="137"/>
      <c r="E12" s="138" t="s">
        <v>226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60" t="s">
        <v>284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287</v>
      </c>
      <c r="AL12" s="85"/>
      <c r="AM12" s="85"/>
      <c r="AN12" s="85"/>
      <c r="AO12" s="60" t="s">
        <v>195</v>
      </c>
      <c r="AP12" s="85" t="s">
        <v>288</v>
      </c>
      <c r="AQ12" s="85"/>
      <c r="AR12" s="85"/>
      <c r="AS12" s="86"/>
      <c r="AT12" s="78"/>
    </row>
    <row r="13" spans="1:51" ht="15" customHeight="1" x14ac:dyDescent="0.2">
      <c r="A13" s="96" t="s">
        <v>152</v>
      </c>
      <c r="B13" s="166"/>
      <c r="C13" s="132" t="s">
        <v>213</v>
      </c>
      <c r="D13" s="133"/>
      <c r="E13" s="134" t="s">
        <v>215</v>
      </c>
      <c r="F13" s="135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 x14ac:dyDescent="0.2">
      <c r="A14" s="96"/>
      <c r="B14" s="166"/>
      <c r="C14" s="136" t="s">
        <v>212</v>
      </c>
      <c r="D14" s="137"/>
      <c r="E14" s="138" t="s">
        <v>214</v>
      </c>
      <c r="F14" s="139"/>
      <c r="G14" s="229"/>
      <c r="H14" s="229"/>
      <c r="I14" s="229"/>
      <c r="J14" s="229"/>
      <c r="K14" s="229"/>
      <c r="L14" s="229"/>
      <c r="M14" s="229"/>
      <c r="N14" s="229"/>
      <c r="O14" s="229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 x14ac:dyDescent="0.2">
      <c r="A15" s="230" t="s">
        <v>166</v>
      </c>
      <c r="B15" s="166"/>
      <c r="C15" s="132" t="s">
        <v>207</v>
      </c>
      <c r="D15" s="133"/>
      <c r="E15" s="134" t="s">
        <v>206</v>
      </c>
      <c r="F15" s="135"/>
      <c r="G15" s="229"/>
      <c r="H15" s="229"/>
      <c r="I15" s="229"/>
      <c r="J15" s="229"/>
      <c r="K15" s="229"/>
      <c r="L15" s="229"/>
      <c r="M15" s="229"/>
      <c r="N15" s="229"/>
      <c r="O15" s="229"/>
      <c r="P15" s="199" t="s">
        <v>72</v>
      </c>
      <c r="Q15" s="200"/>
      <c r="R15" s="168" t="s">
        <v>216</v>
      </c>
      <c r="S15" s="168"/>
      <c r="T15" s="168"/>
      <c r="U15" s="168"/>
      <c r="V15" s="49" t="s">
        <v>73</v>
      </c>
      <c r="W15" s="158" t="s">
        <v>217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218</v>
      </c>
      <c r="AM15" s="83"/>
      <c r="AN15" s="83"/>
      <c r="AO15" s="83"/>
      <c r="AP15" s="83"/>
      <c r="AQ15" s="83"/>
      <c r="AR15" s="83"/>
      <c r="AS15" s="59" t="s">
        <v>194</v>
      </c>
      <c r="AT15" s="78">
        <v>67</v>
      </c>
    </row>
    <row r="16" spans="1:51" ht="18" customHeight="1" x14ac:dyDescent="0.2">
      <c r="A16" s="96"/>
      <c r="B16" s="166"/>
      <c r="C16" s="136" t="s">
        <v>204</v>
      </c>
      <c r="D16" s="137"/>
      <c r="E16" s="138" t="s">
        <v>205</v>
      </c>
      <c r="F16" s="139"/>
      <c r="G16" s="229"/>
      <c r="H16" s="229"/>
      <c r="I16" s="229"/>
      <c r="J16" s="229"/>
      <c r="K16" s="229"/>
      <c r="L16" s="229"/>
      <c r="M16" s="229"/>
      <c r="N16" s="229"/>
      <c r="O16" s="229"/>
      <c r="P16" s="160" t="s">
        <v>222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219</v>
      </c>
      <c r="AL16" s="85"/>
      <c r="AM16" s="85"/>
      <c r="AN16" s="85"/>
      <c r="AO16" s="60" t="s">
        <v>195</v>
      </c>
      <c r="AP16" s="85" t="s">
        <v>220</v>
      </c>
      <c r="AQ16" s="85"/>
      <c r="AR16" s="85"/>
      <c r="AS16" s="86"/>
      <c r="AT16" s="78"/>
    </row>
    <row r="17" spans="1:46" x14ac:dyDescent="0.2">
      <c r="A17" s="96" t="s">
        <v>6</v>
      </c>
      <c r="B17" s="166"/>
      <c r="C17" s="218" t="str">
        <f>IF(P16="","",P16)</f>
        <v>千葉県船橋市丸山2-28-19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 x14ac:dyDescent="0.2">
      <c r="A18" s="96"/>
      <c r="B18" s="166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 x14ac:dyDescent="0.2">
      <c r="A19" s="96" t="s">
        <v>7</v>
      </c>
      <c r="B19" s="166"/>
      <c r="C19" s="218" t="str">
        <f>IF(AL15="","",AL15&amp;"-"&amp;AK16&amp;"-"&amp;AP16)</f>
        <v>047-439-0977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 x14ac:dyDescent="0.2">
      <c r="A20" s="96"/>
      <c r="B20" s="166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 x14ac:dyDescent="0.2">
      <c r="A21" s="96" t="s">
        <v>153</v>
      </c>
      <c r="B21" s="166"/>
      <c r="C21" s="239">
        <v>90</v>
      </c>
      <c r="D21" s="231"/>
      <c r="E21" s="231">
        <v>5314</v>
      </c>
      <c r="F21" s="231"/>
      <c r="G21" s="231">
        <v>9417</v>
      </c>
      <c r="H21" s="23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 x14ac:dyDescent="0.25">
      <c r="A22" s="109"/>
      <c r="B22" s="254"/>
      <c r="C22" s="240"/>
      <c r="D22" s="232"/>
      <c r="E22" s="232"/>
      <c r="F22" s="232"/>
      <c r="G22" s="232"/>
      <c r="H22" s="23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 x14ac:dyDescent="0.25">
      <c r="A23" s="227" t="s">
        <v>198</v>
      </c>
      <c r="B23" s="164" t="s">
        <v>154</v>
      </c>
      <c r="C23" s="219" t="s">
        <v>173</v>
      </c>
      <c r="D23" s="220"/>
      <c r="E23" s="221" t="s">
        <v>174</v>
      </c>
      <c r="F23" s="222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2">
      <c r="A24" s="228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 x14ac:dyDescent="0.2">
      <c r="A25" s="128">
        <v>1</v>
      </c>
      <c r="B25" s="223" t="s">
        <v>229</v>
      </c>
      <c r="C25" s="132" t="s">
        <v>233</v>
      </c>
      <c r="D25" s="133"/>
      <c r="E25" s="134" t="s">
        <v>232</v>
      </c>
      <c r="F25" s="135"/>
      <c r="G25" s="119">
        <v>6</v>
      </c>
      <c r="H25" s="120"/>
      <c r="I25" s="123" t="s">
        <v>275</v>
      </c>
      <c r="J25" s="124"/>
      <c r="K25" s="124"/>
      <c r="L25" s="120"/>
      <c r="M25" s="119">
        <v>515280053</v>
      </c>
      <c r="N25" s="124"/>
      <c r="O25" s="120"/>
      <c r="P25" s="119">
        <v>169</v>
      </c>
      <c r="Q25" s="124"/>
      <c r="R25" s="124"/>
      <c r="S25" s="124"/>
      <c r="T25" s="126"/>
      <c r="U25" s="1"/>
      <c r="V25" s="1"/>
      <c r="W25" s="1"/>
      <c r="X25" s="1"/>
      <c r="Y25" s="233">
        <v>12</v>
      </c>
      <c r="Z25" s="234"/>
      <c r="AA25" s="234"/>
      <c r="AB25" s="234"/>
      <c r="AC25" s="234"/>
      <c r="AD25" s="234"/>
      <c r="AE25" s="234"/>
      <c r="AF25" s="234"/>
      <c r="AG25" s="2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5">
      <c r="A26" s="129"/>
      <c r="B26" s="131"/>
      <c r="C26" s="136" t="s">
        <v>230</v>
      </c>
      <c r="D26" s="137"/>
      <c r="E26" s="138" t="s">
        <v>231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6"/>
      <c r="Z26" s="237"/>
      <c r="AA26" s="237"/>
      <c r="AB26" s="237"/>
      <c r="AC26" s="237"/>
      <c r="AD26" s="237"/>
      <c r="AE26" s="237"/>
      <c r="AF26" s="237"/>
      <c r="AG26" s="2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 x14ac:dyDescent="0.2">
      <c r="A27" s="128">
        <v>2</v>
      </c>
      <c r="B27" s="130">
        <v>2</v>
      </c>
      <c r="C27" s="132" t="s">
        <v>237</v>
      </c>
      <c r="D27" s="133"/>
      <c r="E27" s="134" t="s">
        <v>236</v>
      </c>
      <c r="F27" s="135"/>
      <c r="G27" s="119">
        <v>6</v>
      </c>
      <c r="H27" s="120"/>
      <c r="I27" s="123" t="s">
        <v>276</v>
      </c>
      <c r="J27" s="124"/>
      <c r="K27" s="124"/>
      <c r="L27" s="120"/>
      <c r="M27" s="119">
        <v>518628796</v>
      </c>
      <c r="N27" s="124"/>
      <c r="O27" s="120"/>
      <c r="P27" s="119">
        <v>149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2">
      <c r="A28" s="129"/>
      <c r="B28" s="131"/>
      <c r="C28" s="136" t="s">
        <v>234</v>
      </c>
      <c r="D28" s="137"/>
      <c r="E28" s="138" t="s">
        <v>235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 x14ac:dyDescent="0.2">
      <c r="A29" s="128">
        <v>3</v>
      </c>
      <c r="B29" s="130">
        <v>3</v>
      </c>
      <c r="C29" s="132" t="s">
        <v>240</v>
      </c>
      <c r="D29" s="133"/>
      <c r="E29" s="134" t="s">
        <v>241</v>
      </c>
      <c r="F29" s="135"/>
      <c r="G29" s="119">
        <v>6</v>
      </c>
      <c r="H29" s="120"/>
      <c r="I29" s="123" t="s">
        <v>277</v>
      </c>
      <c r="J29" s="124"/>
      <c r="K29" s="124"/>
      <c r="L29" s="120"/>
      <c r="M29" s="119">
        <v>515877142</v>
      </c>
      <c r="N29" s="124"/>
      <c r="O29" s="120"/>
      <c r="P29" s="119">
        <v>151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2">
      <c r="A30" s="129"/>
      <c r="B30" s="131"/>
      <c r="C30" s="136" t="s">
        <v>238</v>
      </c>
      <c r="D30" s="137"/>
      <c r="E30" s="138" t="s">
        <v>239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 x14ac:dyDescent="0.25">
      <c r="A31" s="128">
        <v>4</v>
      </c>
      <c r="B31" s="130">
        <v>4</v>
      </c>
      <c r="C31" s="132" t="s">
        <v>245</v>
      </c>
      <c r="D31" s="133"/>
      <c r="E31" s="134" t="s">
        <v>244</v>
      </c>
      <c r="F31" s="135"/>
      <c r="G31" s="119">
        <v>6</v>
      </c>
      <c r="H31" s="120"/>
      <c r="I31" s="123" t="s">
        <v>278</v>
      </c>
      <c r="J31" s="124"/>
      <c r="K31" s="124"/>
      <c r="L31" s="120"/>
      <c r="M31" s="119">
        <v>518880934</v>
      </c>
      <c r="N31" s="124"/>
      <c r="O31" s="120"/>
      <c r="P31" s="119">
        <v>147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2">
      <c r="A32" s="129"/>
      <c r="B32" s="131"/>
      <c r="C32" s="136" t="s">
        <v>242</v>
      </c>
      <c r="D32" s="137"/>
      <c r="E32" s="138" t="s">
        <v>243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x14ac:dyDescent="0.2">
      <c r="A33" s="128">
        <v>5</v>
      </c>
      <c r="B33" s="130">
        <v>5</v>
      </c>
      <c r="C33" s="132" t="s">
        <v>249</v>
      </c>
      <c r="D33" s="133"/>
      <c r="E33" s="134" t="s">
        <v>248</v>
      </c>
      <c r="F33" s="135"/>
      <c r="G33" s="119">
        <v>6</v>
      </c>
      <c r="H33" s="120"/>
      <c r="I33" s="123" t="s">
        <v>279</v>
      </c>
      <c r="J33" s="124"/>
      <c r="K33" s="124"/>
      <c r="L33" s="120"/>
      <c r="M33" s="119">
        <v>515767027</v>
      </c>
      <c r="N33" s="124"/>
      <c r="O33" s="120"/>
      <c r="P33" s="119">
        <v>152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25">
      <c r="A34" s="129"/>
      <c r="B34" s="131"/>
      <c r="C34" s="136" t="s">
        <v>246</v>
      </c>
      <c r="D34" s="137"/>
      <c r="E34" s="138" t="s">
        <v>247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 x14ac:dyDescent="0.2">
      <c r="A35" s="128">
        <v>6</v>
      </c>
      <c r="B35" s="130">
        <v>6</v>
      </c>
      <c r="C35" s="132" t="s">
        <v>253</v>
      </c>
      <c r="D35" s="133"/>
      <c r="E35" s="134" t="s">
        <v>252</v>
      </c>
      <c r="F35" s="135"/>
      <c r="G35" s="119">
        <v>6</v>
      </c>
      <c r="H35" s="120"/>
      <c r="I35" s="123" t="s">
        <v>280</v>
      </c>
      <c r="J35" s="124"/>
      <c r="K35" s="124"/>
      <c r="L35" s="120"/>
      <c r="M35" s="119">
        <v>518880941</v>
      </c>
      <c r="N35" s="124"/>
      <c r="O35" s="120"/>
      <c r="P35" s="119">
        <v>155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2">
      <c r="A36" s="129"/>
      <c r="B36" s="131"/>
      <c r="C36" s="136" t="s">
        <v>250</v>
      </c>
      <c r="D36" s="137"/>
      <c r="E36" s="138" t="s">
        <v>251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 x14ac:dyDescent="0.2">
      <c r="A37" s="128">
        <v>7</v>
      </c>
      <c r="B37" s="130">
        <v>7</v>
      </c>
      <c r="C37" s="132" t="s">
        <v>257</v>
      </c>
      <c r="D37" s="133"/>
      <c r="E37" s="134" t="s">
        <v>256</v>
      </c>
      <c r="F37" s="135"/>
      <c r="G37" s="119">
        <v>6</v>
      </c>
      <c r="H37" s="120"/>
      <c r="I37" s="123" t="s">
        <v>279</v>
      </c>
      <c r="J37" s="124"/>
      <c r="K37" s="124"/>
      <c r="L37" s="120"/>
      <c r="M37" s="119">
        <v>518628802</v>
      </c>
      <c r="N37" s="124"/>
      <c r="O37" s="120"/>
      <c r="P37" s="119">
        <v>150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2">
      <c r="A38" s="129"/>
      <c r="B38" s="131"/>
      <c r="C38" s="136" t="s">
        <v>254</v>
      </c>
      <c r="D38" s="137"/>
      <c r="E38" s="138" t="s">
        <v>255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 x14ac:dyDescent="0.2">
      <c r="A39" s="128">
        <v>8</v>
      </c>
      <c r="B39" s="130">
        <v>8</v>
      </c>
      <c r="C39" s="132" t="s">
        <v>261</v>
      </c>
      <c r="D39" s="133"/>
      <c r="E39" s="134" t="s">
        <v>260</v>
      </c>
      <c r="F39" s="135"/>
      <c r="G39" s="119">
        <v>5</v>
      </c>
      <c r="H39" s="120"/>
      <c r="I39" s="123" t="s">
        <v>279</v>
      </c>
      <c r="J39" s="124"/>
      <c r="K39" s="124"/>
      <c r="L39" s="120"/>
      <c r="M39" s="119">
        <v>519402661</v>
      </c>
      <c r="N39" s="124"/>
      <c r="O39" s="120"/>
      <c r="P39" s="119">
        <v>140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2">
      <c r="A40" s="129"/>
      <c r="B40" s="131"/>
      <c r="C40" s="136" t="s">
        <v>258</v>
      </c>
      <c r="D40" s="137"/>
      <c r="E40" s="138" t="s">
        <v>259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 x14ac:dyDescent="0.2">
      <c r="A41" s="128">
        <v>9</v>
      </c>
      <c r="B41" s="130">
        <v>9</v>
      </c>
      <c r="C41" s="132" t="s">
        <v>262</v>
      </c>
      <c r="D41" s="133"/>
      <c r="E41" s="134" t="s">
        <v>265</v>
      </c>
      <c r="F41" s="135"/>
      <c r="G41" s="119">
        <v>5</v>
      </c>
      <c r="H41" s="120"/>
      <c r="I41" s="123" t="s">
        <v>274</v>
      </c>
      <c r="J41" s="124"/>
      <c r="K41" s="124"/>
      <c r="L41" s="120"/>
      <c r="M41" s="119">
        <v>516960234</v>
      </c>
      <c r="N41" s="124"/>
      <c r="O41" s="120"/>
      <c r="P41" s="119">
        <v>153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2">
      <c r="A42" s="129"/>
      <c r="B42" s="131"/>
      <c r="C42" s="136" t="s">
        <v>263</v>
      </c>
      <c r="D42" s="137"/>
      <c r="E42" s="138" t="s">
        <v>264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 x14ac:dyDescent="0.2">
      <c r="A43" s="128">
        <v>10</v>
      </c>
      <c r="B43" s="130">
        <v>10</v>
      </c>
      <c r="C43" s="132" t="s">
        <v>268</v>
      </c>
      <c r="D43" s="133"/>
      <c r="E43" s="134" t="s">
        <v>267</v>
      </c>
      <c r="F43" s="135"/>
      <c r="G43" s="119">
        <v>4</v>
      </c>
      <c r="H43" s="120"/>
      <c r="I43" s="123" t="s">
        <v>281</v>
      </c>
      <c r="J43" s="124"/>
      <c r="K43" s="124"/>
      <c r="L43" s="120"/>
      <c r="M43" s="119">
        <v>518633387</v>
      </c>
      <c r="N43" s="124"/>
      <c r="O43" s="120"/>
      <c r="P43" s="119">
        <v>135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2">
      <c r="A44" s="129"/>
      <c r="B44" s="131"/>
      <c r="C44" s="136" t="s">
        <v>266</v>
      </c>
      <c r="D44" s="137"/>
      <c r="E44" s="138" t="s">
        <v>231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 x14ac:dyDescent="0.2">
      <c r="A45" s="128">
        <v>11</v>
      </c>
      <c r="B45" s="130">
        <v>11</v>
      </c>
      <c r="C45" s="132" t="s">
        <v>268</v>
      </c>
      <c r="D45" s="133"/>
      <c r="E45" s="134" t="s">
        <v>270</v>
      </c>
      <c r="F45" s="135"/>
      <c r="G45" s="119">
        <v>5</v>
      </c>
      <c r="H45" s="120"/>
      <c r="I45" s="123" t="s">
        <v>282</v>
      </c>
      <c r="J45" s="124"/>
      <c r="K45" s="124"/>
      <c r="L45" s="120"/>
      <c r="M45" s="119">
        <v>518633370</v>
      </c>
      <c r="N45" s="124"/>
      <c r="O45" s="120"/>
      <c r="P45" s="119">
        <v>149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2">
      <c r="A46" s="129"/>
      <c r="B46" s="131"/>
      <c r="C46" s="136" t="s">
        <v>266</v>
      </c>
      <c r="D46" s="137"/>
      <c r="E46" s="138" t="s">
        <v>269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 x14ac:dyDescent="0.2">
      <c r="A47" s="128">
        <v>12</v>
      </c>
      <c r="B47" s="130">
        <v>12</v>
      </c>
      <c r="C47" s="132" t="s">
        <v>273</v>
      </c>
      <c r="D47" s="133"/>
      <c r="E47" s="134" t="s">
        <v>265</v>
      </c>
      <c r="F47" s="135"/>
      <c r="G47" s="119">
        <v>6</v>
      </c>
      <c r="H47" s="120"/>
      <c r="I47" s="123" t="s">
        <v>283</v>
      </c>
      <c r="J47" s="124"/>
      <c r="K47" s="124"/>
      <c r="L47" s="120"/>
      <c r="M47" s="119">
        <v>519845680</v>
      </c>
      <c r="N47" s="124"/>
      <c r="O47" s="120"/>
      <c r="P47" s="119">
        <v>147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25">
      <c r="A48" s="212"/>
      <c r="B48" s="213"/>
      <c r="C48" s="214" t="s">
        <v>271</v>
      </c>
      <c r="D48" s="215"/>
      <c r="E48" s="216" t="s">
        <v>272</v>
      </c>
      <c r="F48" s="217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 x14ac:dyDescent="0.2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2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 x14ac:dyDescent="0.2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5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 x14ac:dyDescent="0.2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 x14ac:dyDescent="0.25">
      <c r="A55" s="204" t="s">
        <v>289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107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 x14ac:dyDescent="0.2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 x14ac:dyDescent="0.2">
      <c r="A2" s="263" t="s">
        <v>0</v>
      </c>
      <c r="B2" s="263"/>
      <c r="C2" s="274" t="str">
        <f>IF(入力!C3="","",入力!C3)</f>
        <v>丸山VCボーイズ</v>
      </c>
      <c r="D2" s="274"/>
      <c r="E2" s="274"/>
      <c r="F2" s="274"/>
      <c r="G2" s="274"/>
      <c r="H2" s="274"/>
      <c r="I2" s="274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x14ac:dyDescent="0.2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 x14ac:dyDescent="0.2">
      <c r="A4" s="263" t="s">
        <v>13</v>
      </c>
      <c r="B4" s="263"/>
      <c r="C4" s="275">
        <f>IF(入力!C4="","",IF(入力!C5="",入力!C4,入力!C4&amp;"　　"&amp;入力!C5))</f>
        <v>43076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 x14ac:dyDescent="0.2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 x14ac:dyDescent="0.2">
      <c r="A6" s="263" t="s">
        <v>1</v>
      </c>
      <c r="B6" s="263"/>
      <c r="C6" s="264" t="str">
        <f>IF(入力!C8="","",入力!C8&amp;"　"&amp;入力!E8)</f>
        <v>築山　秀夫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 x14ac:dyDescent="0.2">
      <c r="A7" s="263"/>
      <c r="B7" s="263"/>
      <c r="C7" s="266"/>
      <c r="D7" s="267"/>
      <c r="E7" s="267"/>
      <c r="F7" s="267"/>
      <c r="G7" s="271">
        <f>IF(入力!G7="","",入力!G7)</f>
        <v>507290696</v>
      </c>
      <c r="H7" s="271"/>
      <c r="I7" s="271"/>
      <c r="J7" s="271">
        <f>IF(入力!J7="","",入力!J7)</f>
        <v>12416</v>
      </c>
      <c r="K7" s="271"/>
      <c r="L7" s="271"/>
      <c r="M7" s="271">
        <f>IF(入力!M7="","",入力!M7)</f>
        <v>217589</v>
      </c>
      <c r="N7" s="271"/>
      <c r="O7" s="271"/>
    </row>
    <row r="8" spans="1:15" ht="13.5" customHeight="1" x14ac:dyDescent="0.2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" customHeight="1" x14ac:dyDescent="0.2">
      <c r="A9" s="263" t="s">
        <v>2</v>
      </c>
      <c r="B9" s="263"/>
      <c r="C9" s="264" t="str">
        <f>IF(入力!C10="","",入力!C10&amp;"　"&amp;入力!E10)</f>
        <v>飯田　流空</v>
      </c>
      <c r="D9" s="265"/>
      <c r="E9" s="265"/>
      <c r="F9" s="265"/>
      <c r="G9" s="271">
        <f>IF(入力!G9="","",入力!G9)</f>
        <v>506899447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" customHeight="1" x14ac:dyDescent="0.2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" customHeight="1" x14ac:dyDescent="0.2">
      <c r="A11" s="263" t="s">
        <v>3</v>
      </c>
      <c r="B11" s="263"/>
      <c r="C11" s="264" t="str">
        <f>IF(入力!C12="","",入力!C12&amp;"　"&amp;入力!E12)</f>
        <v>平方　理恵子</v>
      </c>
      <c r="D11" s="265"/>
      <c r="E11" s="265"/>
      <c r="F11" s="265"/>
      <c r="G11" s="271">
        <f>IF(入力!G11="","",入力!G11)</f>
        <v>518133566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" customHeight="1" x14ac:dyDescent="0.2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 x14ac:dyDescent="0.2">
      <c r="A13" s="263" t="s">
        <v>4</v>
      </c>
      <c r="B13" s="263"/>
      <c r="C13" s="264" t="str">
        <f>IF(入力!C14="","",入力!C14&amp;"　"&amp;入力!E14)</f>
        <v>宮城　洋一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 x14ac:dyDescent="0.2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 x14ac:dyDescent="0.2">
      <c r="A15" s="263" t="s">
        <v>5</v>
      </c>
      <c r="B15" s="263"/>
      <c r="C15" s="264" t="str">
        <f>IF(入力!C16="","",入力!C16&amp;"　"&amp;入力!E16)</f>
        <v>築山　秀夫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 x14ac:dyDescent="0.2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x14ac:dyDescent="0.2">
      <c r="A17" s="263" t="s">
        <v>6</v>
      </c>
      <c r="B17" s="263"/>
      <c r="C17" s="274" t="str">
        <f>IF(入力!C17="","",入力!C17&amp;"　"&amp;入力!E17)</f>
        <v>千葉県船橋市丸山2-28-19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x14ac:dyDescent="0.2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" customHeight="1" x14ac:dyDescent="0.2">
      <c r="A19" s="263" t="s">
        <v>7</v>
      </c>
      <c r="B19" s="263"/>
      <c r="C19" s="274" t="str">
        <f>IF(入力!C19="","",入力!C19&amp;"　"&amp;入力!E19)</f>
        <v>047-439-0977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" customHeight="1" x14ac:dyDescent="0.2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" customHeight="1" x14ac:dyDescent="0.2">
      <c r="A21" s="263" t="s">
        <v>8</v>
      </c>
      <c r="B21" s="263"/>
      <c r="C21" s="274" t="str">
        <f>IF(入力!C21="","",入力!C21&amp;"－"&amp;入力!E21&amp;"－"&amp;入力!G21)</f>
        <v>90－5314－9417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" customHeight="1" x14ac:dyDescent="0.2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 x14ac:dyDescent="0.2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 x14ac:dyDescent="0.2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 x14ac:dyDescent="0.2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平方　大翔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船橋市立塚田小学校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515280053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 x14ac:dyDescent="0.2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 x14ac:dyDescent="0.2">
      <c r="A27" s="263">
        <v>2</v>
      </c>
      <c r="B27" s="263">
        <f>IF(入力!B27="","",入力!B27)</f>
        <v>2</v>
      </c>
      <c r="C27" s="264" t="str">
        <f>IF(入力!C28="","",入力!C28&amp;"　"&amp;入力!E28)</f>
        <v>岩﨑　直太朗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柏市立富勢小学校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518628796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 x14ac:dyDescent="0.2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 x14ac:dyDescent="0.2">
      <c r="A29" s="263">
        <v>3</v>
      </c>
      <c r="B29" s="263">
        <f>IF(入力!B29="","",入力!B29)</f>
        <v>3</v>
      </c>
      <c r="C29" s="264" t="str">
        <f>IF(入力!C30="","",入力!C30&amp;"　"&amp;入力!E30)</f>
        <v>清野　光央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船橋市立行田西小学校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515877142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 x14ac:dyDescent="0.2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 x14ac:dyDescent="0.2">
      <c r="A31" s="263">
        <v>4</v>
      </c>
      <c r="B31" s="263">
        <f>IF(入力!B31="","",入力!B31)</f>
        <v>4</v>
      </c>
      <c r="C31" s="264" t="str">
        <f>IF(入力!C32="","",入力!C32&amp;"　"&amp;入力!E32)</f>
        <v>臼井　暖眞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鎌ケ谷市立西部小学校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518880934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 x14ac:dyDescent="0.2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 x14ac:dyDescent="0.2">
      <c r="A33" s="263">
        <v>5</v>
      </c>
      <c r="B33" s="263">
        <f>IF(入力!B33="","",入力!B33)</f>
        <v>5</v>
      </c>
      <c r="C33" s="264" t="str">
        <f>IF(入力!C34="","",入力!C34&amp;"　"&amp;入力!E34)</f>
        <v>勝又　玲音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船橋市立丸山小学校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515767027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 x14ac:dyDescent="0.2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 x14ac:dyDescent="0.2">
      <c r="A35" s="263">
        <v>6</v>
      </c>
      <c r="B35" s="263">
        <f>IF(入力!B35="","",入力!B35)</f>
        <v>6</v>
      </c>
      <c r="C35" s="264" t="str">
        <f>IF(入力!C36="","",入力!C36&amp;"　"&amp;入力!E36)</f>
        <v>大貫　翔夢</v>
      </c>
      <c r="D35" s="265"/>
      <c r="E35" s="265"/>
      <c r="F35" s="265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松戸市立東松戸小学校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518880941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 x14ac:dyDescent="0.2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 x14ac:dyDescent="0.2">
      <c r="A37" s="263">
        <v>7</v>
      </c>
      <c r="B37" s="263">
        <f>IF(入力!B37="","",入力!B37)</f>
        <v>7</v>
      </c>
      <c r="C37" s="264" t="str">
        <f>IF(入力!C38="","",入力!C38&amp;"　"&amp;入力!E38)</f>
        <v>閑野　蒼紫</v>
      </c>
      <c r="D37" s="265"/>
      <c r="E37" s="265"/>
      <c r="F37" s="265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船橋市立丸山小学校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518628802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 x14ac:dyDescent="0.2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 x14ac:dyDescent="0.2">
      <c r="A39" s="263">
        <v>8</v>
      </c>
      <c r="B39" s="263">
        <f>IF(入力!B39="","",入力!B39)</f>
        <v>8</v>
      </c>
      <c r="C39" s="264" t="str">
        <f>IF(入力!C40="","",入力!C40&amp;"　"&amp;入力!E40)</f>
        <v>八木　隼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船橋市立丸山小学校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519402661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 x14ac:dyDescent="0.2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 x14ac:dyDescent="0.2">
      <c r="A41" s="263">
        <v>9</v>
      </c>
      <c r="B41" s="263">
        <f>IF(入力!B41="","",入力!B41)</f>
        <v>9</v>
      </c>
      <c r="C41" s="264" t="str">
        <f>IF(入力!C42="","",入力!C42&amp;"　"&amp;入力!E42)</f>
        <v>石田　勇太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船橋市立二和小学校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516960234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 x14ac:dyDescent="0.2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 x14ac:dyDescent="0.2">
      <c r="A43" s="263">
        <v>10</v>
      </c>
      <c r="B43" s="263">
        <f>IF(入力!B43="","",入力!B43)</f>
        <v>10</v>
      </c>
      <c r="C43" s="264" t="str">
        <f>IF(入力!C44="","",入力!C44&amp;"　"&amp;入力!E44)</f>
        <v>林　大翔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柏市立高柳小学校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518633387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 x14ac:dyDescent="0.2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 x14ac:dyDescent="0.2">
      <c r="A45" s="263">
        <v>11</v>
      </c>
      <c r="B45" s="263">
        <f>IF(入力!B45="","",入力!B45)</f>
        <v>11</v>
      </c>
      <c r="C45" s="264" t="str">
        <f>IF(入力!C46="","",入力!C46&amp;"　"&amp;入力!E46)</f>
        <v>林　大晴</v>
      </c>
      <c r="D45" s="265"/>
      <c r="E45" s="265"/>
      <c r="F45" s="265"/>
      <c r="G45" s="263">
        <f>IF(入力!G45="","",入力!G45)</f>
        <v>5</v>
      </c>
      <c r="H45" s="263" t="str">
        <f>IF(入力!H45="","",入力!H45)</f>
        <v/>
      </c>
      <c r="I45" s="263" t="str">
        <f>IF(入力!I45="","",入力!I45)</f>
        <v>柏市立高柳小学校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518633370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 x14ac:dyDescent="0.2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 x14ac:dyDescent="0.2">
      <c r="A47" s="263">
        <v>12</v>
      </c>
      <c r="B47" s="263">
        <f>IF(入力!B47="","",入力!B47)</f>
        <v>12</v>
      </c>
      <c r="C47" s="264" t="str">
        <f>IF(入力!C48="","",入力!C48&amp;"　"&amp;入力!E48)</f>
        <v>田所　優太</v>
      </c>
      <c r="D47" s="265"/>
      <c r="E47" s="265"/>
      <c r="F47" s="265"/>
      <c r="G47" s="263">
        <f>IF(入力!G47="","",入力!G47)</f>
        <v>6</v>
      </c>
      <c r="H47" s="263" t="str">
        <f>IF(入力!H47="","",入力!H47)</f>
        <v/>
      </c>
      <c r="I47" s="263" t="str">
        <f>IF(入力!I47="","",入力!I47)</f>
        <v>鎌ケ谷市立鎌ケ谷小学校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519845680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 x14ac:dyDescent="0.2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 x14ac:dyDescent="0.2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 x14ac:dyDescent="0.2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7" zoomScaleNormal="100" zoomScaleSheetLayoutView="100" workbookViewId="0">
      <selection activeCell="AP62" sqref="AP62"/>
    </sheetView>
  </sheetViews>
  <sheetFormatPr defaultColWidth="1.6640625" defaultRowHeight="13.2" x14ac:dyDescent="0.2"/>
  <cols>
    <col min="58" max="58" width="2.21875" customWidth="1"/>
  </cols>
  <sheetData>
    <row r="1" spans="1:60" x14ac:dyDescent="0.2">
      <c r="AS1" s="4" t="s">
        <v>27</v>
      </c>
      <c r="AT1" s="4"/>
      <c r="AU1" s="4"/>
      <c r="AV1" s="364"/>
      <c r="AW1" s="364"/>
      <c r="AX1" s="4" t="s">
        <v>28</v>
      </c>
      <c r="AY1" s="5"/>
      <c r="AZ1" s="364"/>
      <c r="BA1" s="364"/>
      <c r="BB1" s="4" t="s">
        <v>29</v>
      </c>
      <c r="BC1" s="5"/>
      <c r="BD1" s="364"/>
      <c r="BE1" s="364"/>
      <c r="BF1" s="4" t="s">
        <v>30</v>
      </c>
    </row>
    <row r="3" spans="1:60" ht="9.75" customHeight="1" x14ac:dyDescent="0.2"/>
    <row r="4" spans="1:60" ht="9.75" customHeight="1" x14ac:dyDescent="0.2"/>
    <row r="5" spans="1:60" ht="28.2" x14ac:dyDescent="0.2">
      <c r="A5" s="6"/>
      <c r="B5" s="6"/>
      <c r="C5" s="365" t="s">
        <v>65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  <c r="BG5" s="6"/>
      <c r="BH5" s="6"/>
    </row>
    <row r="6" spans="1:60" ht="7.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 x14ac:dyDescent="0.2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 x14ac:dyDescent="0.2">
      <c r="A8" s="7"/>
      <c r="B8" s="7"/>
      <c r="C8" s="418" t="s">
        <v>32</v>
      </c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2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 x14ac:dyDescent="0.2">
      <c r="A9" s="7"/>
      <c r="B9" s="7"/>
      <c r="C9" s="421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 x14ac:dyDescent="0.2"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 x14ac:dyDescent="0.2"/>
    <row r="12" spans="1:60" ht="5.25" customHeight="1" x14ac:dyDescent="0.2">
      <c r="G12" s="4"/>
      <c r="H12" s="401">
        <v>36</v>
      </c>
      <c r="I12" s="402"/>
      <c r="J12" s="403"/>
      <c r="K12" s="4"/>
    </row>
    <row r="13" spans="1:60" ht="13.5" customHeight="1" x14ac:dyDescent="0.2">
      <c r="F13" s="4" t="s">
        <v>35</v>
      </c>
      <c r="G13" s="4"/>
      <c r="H13" s="404"/>
      <c r="I13" s="405"/>
      <c r="J13" s="406"/>
      <c r="K13" s="4" t="s">
        <v>36</v>
      </c>
      <c r="L13" s="10"/>
      <c r="M13" s="10"/>
      <c r="N13" s="10"/>
      <c r="Q13" s="11"/>
    </row>
    <row r="14" spans="1:60" ht="5.25" customHeight="1" x14ac:dyDescent="0.2">
      <c r="F14" s="12"/>
      <c r="G14" s="4"/>
      <c r="H14" s="361"/>
      <c r="I14" s="362"/>
      <c r="J14" s="363"/>
      <c r="K14" s="4"/>
      <c r="L14" s="10"/>
      <c r="M14" s="10"/>
      <c r="N14" s="10"/>
      <c r="Q14" s="11"/>
    </row>
    <row r="15" spans="1:60" ht="5.25" customHeight="1" thickBot="1" x14ac:dyDescent="0.25"/>
    <row r="16" spans="1:60" ht="12" customHeight="1" x14ac:dyDescent="0.2">
      <c r="C16" s="427" t="s">
        <v>37</v>
      </c>
      <c r="D16" s="377"/>
      <c r="E16" s="377"/>
      <c r="F16" s="377"/>
      <c r="G16" s="378"/>
      <c r="H16" s="399" t="s">
        <v>66</v>
      </c>
      <c r="I16" s="400"/>
      <c r="J16" s="400"/>
      <c r="K16" s="377" t="str">
        <f>IF(入力!C2="","",入力!C2)</f>
        <v>マルヤマヴィシーボーイズ</v>
      </c>
      <c r="L16" s="377"/>
      <c r="M16" s="377"/>
      <c r="N16" s="377"/>
      <c r="O16" s="377"/>
      <c r="P16" s="377"/>
      <c r="Q16" s="377"/>
      <c r="R16" s="377"/>
      <c r="S16" s="377"/>
      <c r="T16" s="377"/>
      <c r="U16" s="377"/>
      <c r="V16" s="377"/>
      <c r="W16" s="377"/>
      <c r="X16" s="378"/>
      <c r="Y16" s="409" t="s">
        <v>67</v>
      </c>
      <c r="Z16" s="410"/>
      <c r="AA16" s="410"/>
      <c r="AB16" s="410"/>
      <c r="AC16" s="410"/>
      <c r="AD16" s="410"/>
      <c r="AE16" s="410"/>
      <c r="AF16" s="410"/>
      <c r="AG16" s="410"/>
      <c r="AH16" s="410"/>
      <c r="AI16" s="411"/>
      <c r="AJ16" s="368" t="s">
        <v>38</v>
      </c>
      <c r="AK16" s="369"/>
      <c r="AL16" s="369"/>
      <c r="AM16" s="370"/>
      <c r="AN16" s="393" t="str">
        <f>IF(入力!P3="","",入力!P3)</f>
        <v>船橋市</v>
      </c>
      <c r="AO16" s="394"/>
      <c r="AP16" s="394"/>
      <c r="AQ16" s="394"/>
      <c r="AR16" s="394"/>
      <c r="AS16" s="394"/>
      <c r="AT16" s="369" t="s">
        <v>68</v>
      </c>
      <c r="AU16" s="370"/>
      <c r="AV16" s="376" t="s">
        <v>39</v>
      </c>
      <c r="AW16" s="377"/>
      <c r="AX16" s="377"/>
      <c r="AY16" s="378"/>
      <c r="AZ16" s="381" t="str">
        <f>IF(入力!P5="","",入力!P5)</f>
        <v>東武野田</v>
      </c>
      <c r="BA16" s="382"/>
      <c r="BB16" s="382"/>
      <c r="BC16" s="382"/>
      <c r="BD16" s="382"/>
      <c r="BE16" s="382"/>
      <c r="BF16" s="429" t="s">
        <v>40</v>
      </c>
    </row>
    <row r="17" spans="3:58" ht="4.5" customHeight="1" x14ac:dyDescent="0.2">
      <c r="C17" s="428"/>
      <c r="D17" s="320"/>
      <c r="E17" s="320"/>
      <c r="F17" s="320"/>
      <c r="G17" s="380"/>
      <c r="H17" s="391" t="str">
        <f>IF(入力!C3="","",入力!C3)</f>
        <v>丸山VCボーイズ</v>
      </c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87" t="str">
        <f>IF(入力!J3="","","("&amp;入力!J3&amp;")")</f>
        <v>(男子)</v>
      </c>
      <c r="V17" s="387"/>
      <c r="W17" s="387"/>
      <c r="X17" s="388"/>
      <c r="Y17" s="412">
        <f>IF(入力!C4="","",入力!C4)</f>
        <v>43076</v>
      </c>
      <c r="Z17" s="413"/>
      <c r="AA17" s="413"/>
      <c r="AB17" s="413"/>
      <c r="AC17" s="413"/>
      <c r="AD17" s="413"/>
      <c r="AE17" s="413"/>
      <c r="AF17" s="413"/>
      <c r="AG17" s="413"/>
      <c r="AH17" s="413"/>
      <c r="AI17" s="414"/>
      <c r="AJ17" s="371"/>
      <c r="AK17" s="372"/>
      <c r="AL17" s="372"/>
      <c r="AM17" s="373"/>
      <c r="AN17" s="395"/>
      <c r="AO17" s="396"/>
      <c r="AP17" s="396"/>
      <c r="AQ17" s="396"/>
      <c r="AR17" s="396"/>
      <c r="AS17" s="396"/>
      <c r="AT17" s="372"/>
      <c r="AU17" s="373"/>
      <c r="AV17" s="379"/>
      <c r="AW17" s="320"/>
      <c r="AX17" s="320"/>
      <c r="AY17" s="380"/>
      <c r="AZ17" s="383"/>
      <c r="BA17" s="384"/>
      <c r="BB17" s="384"/>
      <c r="BC17" s="384"/>
      <c r="BD17" s="384"/>
      <c r="BE17" s="384"/>
      <c r="BF17" s="430"/>
    </row>
    <row r="18" spans="3:58" ht="16.5" customHeight="1" x14ac:dyDescent="0.2">
      <c r="C18" s="358"/>
      <c r="D18" s="321"/>
      <c r="E18" s="321"/>
      <c r="F18" s="321"/>
      <c r="G18" s="359"/>
      <c r="H18" s="342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89"/>
      <c r="V18" s="389"/>
      <c r="W18" s="389"/>
      <c r="X18" s="390"/>
      <c r="Y18" s="415"/>
      <c r="Z18" s="416"/>
      <c r="AA18" s="416"/>
      <c r="AB18" s="416"/>
      <c r="AC18" s="416"/>
      <c r="AD18" s="416"/>
      <c r="AE18" s="416"/>
      <c r="AF18" s="416"/>
      <c r="AG18" s="416"/>
      <c r="AH18" s="416"/>
      <c r="AI18" s="417"/>
      <c r="AJ18" s="374"/>
      <c r="AK18" s="349"/>
      <c r="AL18" s="349"/>
      <c r="AM18" s="375"/>
      <c r="AN18" s="397"/>
      <c r="AO18" s="398"/>
      <c r="AP18" s="398"/>
      <c r="AQ18" s="398"/>
      <c r="AR18" s="398"/>
      <c r="AS18" s="398"/>
      <c r="AT18" s="349"/>
      <c r="AU18" s="375"/>
      <c r="AV18" s="345"/>
      <c r="AW18" s="321"/>
      <c r="AX18" s="321"/>
      <c r="AY18" s="359"/>
      <c r="AZ18" s="385" t="str">
        <f>IF(入力!AE5="","",入力!AE5)</f>
        <v>馬込沢</v>
      </c>
      <c r="BA18" s="386"/>
      <c r="BB18" s="386"/>
      <c r="BC18" s="386"/>
      <c r="BD18" s="386"/>
      <c r="BE18" s="386"/>
      <c r="BF18" s="13" t="s">
        <v>41</v>
      </c>
    </row>
    <row r="19" spans="3:58" ht="15" customHeight="1" x14ac:dyDescent="0.2">
      <c r="C19" s="407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366" t="s">
        <v>42</v>
      </c>
      <c r="P19" s="366"/>
      <c r="Q19" s="366"/>
      <c r="R19" s="366"/>
      <c r="S19" s="366"/>
      <c r="T19" s="366"/>
      <c r="U19" s="366"/>
      <c r="V19" s="366"/>
      <c r="W19" s="366"/>
      <c r="X19" s="366"/>
      <c r="Y19" s="366"/>
      <c r="Z19" s="366"/>
      <c r="AA19" s="366"/>
      <c r="AB19" s="366"/>
      <c r="AC19" s="366"/>
      <c r="AD19" s="366" t="s">
        <v>69</v>
      </c>
      <c r="AE19" s="366"/>
      <c r="AF19" s="366"/>
      <c r="AG19" s="366"/>
      <c r="AH19" s="366"/>
      <c r="AI19" s="366"/>
      <c r="AJ19" s="366"/>
      <c r="AK19" s="366"/>
      <c r="AL19" s="366"/>
      <c r="AM19" s="366"/>
      <c r="AN19" s="366"/>
      <c r="AO19" s="366"/>
      <c r="AP19" s="366"/>
      <c r="AQ19" s="366"/>
      <c r="AR19" s="366"/>
      <c r="AS19" s="366" t="s">
        <v>70</v>
      </c>
      <c r="AT19" s="366"/>
      <c r="AU19" s="366"/>
      <c r="AV19" s="366"/>
      <c r="AW19" s="366"/>
      <c r="AX19" s="366"/>
      <c r="AY19" s="366"/>
      <c r="AZ19" s="366"/>
      <c r="BA19" s="366"/>
      <c r="BB19" s="366"/>
      <c r="BC19" s="366"/>
      <c r="BD19" s="366"/>
      <c r="BE19" s="366"/>
      <c r="BF19" s="367"/>
    </row>
    <row r="20" spans="3:58" ht="15" customHeight="1" x14ac:dyDescent="0.2">
      <c r="C20" s="432" t="s">
        <v>43</v>
      </c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431">
        <f>IF(入力!J7="","",入力!J7)</f>
        <v>12416</v>
      </c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  <c r="AC20" s="431"/>
      <c r="AD20" s="431" t="str">
        <f>IF(入力!J9="","",入力!J9)</f>
        <v/>
      </c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1"/>
      <c r="AP20" s="431"/>
      <c r="AQ20" s="431"/>
      <c r="AR20" s="431"/>
      <c r="AS20" s="431" t="str">
        <f>IF(入力!J11="","",入力!J11)</f>
        <v/>
      </c>
      <c r="AT20" s="431"/>
      <c r="AU20" s="431"/>
      <c r="AV20" s="431"/>
      <c r="AW20" s="431"/>
      <c r="AX20" s="431"/>
      <c r="AY20" s="431"/>
      <c r="AZ20" s="431"/>
      <c r="BA20" s="431"/>
      <c r="BB20" s="431"/>
      <c r="BC20" s="431"/>
      <c r="BD20" s="431"/>
      <c r="BE20" s="431"/>
      <c r="BF20" s="433"/>
    </row>
    <row r="21" spans="3:58" ht="15" customHeight="1" x14ac:dyDescent="0.2">
      <c r="C21" s="432" t="s">
        <v>44</v>
      </c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431">
        <f>IF(入力!M7="","",入力!M7)</f>
        <v>217589</v>
      </c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 t="str">
        <f>IF(入力!M9="","",入力!M9)</f>
        <v/>
      </c>
      <c r="AE21" s="431"/>
      <c r="AF21" s="431"/>
      <c r="AG21" s="431"/>
      <c r="AH21" s="431"/>
      <c r="AI21" s="431"/>
      <c r="AJ21" s="431"/>
      <c r="AK21" s="431"/>
      <c r="AL21" s="431"/>
      <c r="AM21" s="431"/>
      <c r="AN21" s="431"/>
      <c r="AO21" s="431"/>
      <c r="AP21" s="431"/>
      <c r="AQ21" s="431"/>
      <c r="AR21" s="431"/>
      <c r="AS21" s="431" t="str">
        <f>IF(入力!M11="","",入力!M11)</f>
        <v/>
      </c>
      <c r="AT21" s="431"/>
      <c r="AU21" s="431"/>
      <c r="AV21" s="431"/>
      <c r="AW21" s="431"/>
      <c r="AX21" s="431"/>
      <c r="AY21" s="431"/>
      <c r="AZ21" s="431"/>
      <c r="BA21" s="431"/>
      <c r="BB21" s="431"/>
      <c r="BC21" s="431"/>
      <c r="BD21" s="431"/>
      <c r="BE21" s="431"/>
      <c r="BF21" s="433"/>
    </row>
    <row r="22" spans="3:58" ht="12" customHeight="1" x14ac:dyDescent="0.2">
      <c r="C22" s="355" t="s">
        <v>71</v>
      </c>
      <c r="D22" s="356"/>
      <c r="E22" s="356"/>
      <c r="F22" s="356"/>
      <c r="G22" s="357"/>
      <c r="H22" s="360" t="str">
        <f>IF(入力!C7="","",入力!C7&amp;"　"&amp;入力!E7)</f>
        <v>ツキヤマ　ヒデオ</v>
      </c>
      <c r="I22" s="325"/>
      <c r="J22" s="325"/>
      <c r="K22" s="325"/>
      <c r="L22" s="325"/>
      <c r="M22" s="325"/>
      <c r="N22" s="325"/>
      <c r="O22" s="325"/>
      <c r="P22" s="325"/>
      <c r="Q22" s="334"/>
      <c r="R22" s="326" t="s">
        <v>45</v>
      </c>
      <c r="S22" s="325"/>
      <c r="T22" s="335">
        <f>IF(入力!AT7="","",入力!AT7)</f>
        <v>67</v>
      </c>
      <c r="U22" s="336"/>
      <c r="V22" s="337"/>
      <c r="W22" s="326" t="s">
        <v>46</v>
      </c>
      <c r="X22" s="326"/>
      <c r="Y22" s="326"/>
      <c r="Z22" s="14" t="s">
        <v>72</v>
      </c>
      <c r="AA22" s="15"/>
      <c r="AB22" s="325" t="str">
        <f>IF(入力!R7="","",入力!R7)</f>
        <v>273</v>
      </c>
      <c r="AC22" s="325"/>
      <c r="AD22" s="325"/>
      <c r="AE22" s="325"/>
      <c r="AF22" s="16" t="s">
        <v>73</v>
      </c>
      <c r="AG22" s="325" t="str">
        <f>IF(入力!W7="","",入力!W7)</f>
        <v>0048</v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34"/>
      <c r="AU22" s="326" t="s">
        <v>47</v>
      </c>
      <c r="AV22" s="325"/>
      <c r="AW22" s="325"/>
      <c r="AX22" s="17" t="s">
        <v>74</v>
      </c>
      <c r="AY22" s="325" t="str">
        <f>IF(入力!AL7="","",入力!AL7)</f>
        <v>047</v>
      </c>
      <c r="AZ22" s="325"/>
      <c r="BA22" s="325"/>
      <c r="BB22" s="325"/>
      <c r="BC22" s="325"/>
      <c r="BD22" s="325"/>
      <c r="BE22" s="325"/>
      <c r="BF22" s="18" t="s">
        <v>75</v>
      </c>
    </row>
    <row r="23" spans="3:58" ht="19.5" customHeight="1" x14ac:dyDescent="0.2">
      <c r="C23" s="358" t="s">
        <v>48</v>
      </c>
      <c r="D23" s="321"/>
      <c r="E23" s="321"/>
      <c r="F23" s="321"/>
      <c r="G23" s="359"/>
      <c r="H23" s="361" t="str">
        <f>IF(入力!C8="","",入力!C8&amp;"　"&amp;入力!E8)</f>
        <v>築山　秀夫</v>
      </c>
      <c r="I23" s="362"/>
      <c r="J23" s="362"/>
      <c r="K23" s="362"/>
      <c r="L23" s="362"/>
      <c r="M23" s="362"/>
      <c r="N23" s="362"/>
      <c r="O23" s="362"/>
      <c r="P23" s="362"/>
      <c r="Q23" s="363"/>
      <c r="R23" s="321"/>
      <c r="S23" s="321"/>
      <c r="T23" s="350"/>
      <c r="U23" s="351"/>
      <c r="V23" s="352"/>
      <c r="W23" s="349"/>
      <c r="X23" s="349"/>
      <c r="Y23" s="349"/>
      <c r="Z23" s="342" t="str">
        <f>IF(入力!P8="","",入力!P8)</f>
        <v>千葉県船橋市丸山2-28-19</v>
      </c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4"/>
      <c r="AU23" s="321"/>
      <c r="AV23" s="321"/>
      <c r="AW23" s="321"/>
      <c r="AX23" s="345" t="str">
        <f>IF(入力!AK8="","",入力!AK8)</f>
        <v>439</v>
      </c>
      <c r="AY23" s="321"/>
      <c r="AZ23" s="321"/>
      <c r="BA23" s="321"/>
      <c r="BB23" s="19" t="s">
        <v>76</v>
      </c>
      <c r="BC23" s="321" t="str">
        <f>IF(入力!AP8="","",入力!AP8)</f>
        <v>0977</v>
      </c>
      <c r="BD23" s="321"/>
      <c r="BE23" s="321"/>
      <c r="BF23" s="341"/>
    </row>
    <row r="24" spans="3:58" ht="12" customHeight="1" x14ac:dyDescent="0.2">
      <c r="C24" s="355" t="s">
        <v>77</v>
      </c>
      <c r="D24" s="356"/>
      <c r="E24" s="356"/>
      <c r="F24" s="356"/>
      <c r="G24" s="357"/>
      <c r="H24" s="360" t="str">
        <f>IF(入力!C9="","",入力!C9&amp;"　"&amp;入力!E9)</f>
        <v>イイダ　ルカ</v>
      </c>
      <c r="I24" s="325"/>
      <c r="J24" s="325"/>
      <c r="K24" s="325"/>
      <c r="L24" s="325"/>
      <c r="M24" s="325"/>
      <c r="N24" s="325"/>
      <c r="O24" s="325"/>
      <c r="P24" s="325"/>
      <c r="Q24" s="334"/>
      <c r="R24" s="326" t="s">
        <v>45</v>
      </c>
      <c r="S24" s="325"/>
      <c r="T24" s="335">
        <f>IF(入力!AT9="","",入力!AT9)</f>
        <v>20</v>
      </c>
      <c r="U24" s="336"/>
      <c r="V24" s="337"/>
      <c r="W24" s="326" t="s">
        <v>46</v>
      </c>
      <c r="X24" s="326"/>
      <c r="Y24" s="326"/>
      <c r="Z24" s="14" t="s">
        <v>72</v>
      </c>
      <c r="AA24" s="15"/>
      <c r="AB24" s="325" t="str">
        <f>IF(入力!R9="","",入力!R9)</f>
        <v>273</v>
      </c>
      <c r="AC24" s="325"/>
      <c r="AD24" s="325"/>
      <c r="AE24" s="325"/>
      <c r="AF24" s="16" t="s">
        <v>73</v>
      </c>
      <c r="AG24" s="325" t="str">
        <f>IF(入力!W9="","",入力!W9)</f>
        <v>0048</v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34"/>
      <c r="AU24" s="326" t="s">
        <v>47</v>
      </c>
      <c r="AV24" s="325"/>
      <c r="AW24" s="325"/>
      <c r="AX24" s="17" t="s">
        <v>74</v>
      </c>
      <c r="AY24" s="325" t="str">
        <f>IF(入力!AL9="","",入力!AL9)</f>
        <v>047</v>
      </c>
      <c r="AZ24" s="325"/>
      <c r="BA24" s="325"/>
      <c r="BB24" s="325"/>
      <c r="BC24" s="325"/>
      <c r="BD24" s="325"/>
      <c r="BE24" s="325"/>
      <c r="BF24" s="18" t="s">
        <v>75</v>
      </c>
    </row>
    <row r="25" spans="3:58" ht="19.5" customHeight="1" x14ac:dyDescent="0.2">
      <c r="C25" s="358" t="s">
        <v>78</v>
      </c>
      <c r="D25" s="321"/>
      <c r="E25" s="321"/>
      <c r="F25" s="321"/>
      <c r="G25" s="359"/>
      <c r="H25" s="361" t="str">
        <f>IF(入力!C10="","",入力!C10&amp;"　"&amp;入力!E10)</f>
        <v>飯田　流空</v>
      </c>
      <c r="I25" s="362"/>
      <c r="J25" s="362"/>
      <c r="K25" s="362"/>
      <c r="L25" s="362"/>
      <c r="M25" s="362"/>
      <c r="N25" s="362"/>
      <c r="O25" s="362"/>
      <c r="P25" s="362"/>
      <c r="Q25" s="363"/>
      <c r="R25" s="321"/>
      <c r="S25" s="321"/>
      <c r="T25" s="350"/>
      <c r="U25" s="351"/>
      <c r="V25" s="352"/>
      <c r="W25" s="349"/>
      <c r="X25" s="349"/>
      <c r="Y25" s="349"/>
      <c r="Z25" s="342" t="str">
        <f>IF(入力!P10="","",入力!P10)</f>
        <v>千葉県船橋市丸山4-10-1-306</v>
      </c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44"/>
      <c r="AU25" s="321"/>
      <c r="AV25" s="321"/>
      <c r="AW25" s="321"/>
      <c r="AX25" s="345" t="str">
        <f>IF(入力!AK10="","",入力!AK10)</f>
        <v>439</v>
      </c>
      <c r="AY25" s="321"/>
      <c r="AZ25" s="321"/>
      <c r="BA25" s="321"/>
      <c r="BB25" s="19" t="s">
        <v>76</v>
      </c>
      <c r="BC25" s="321" t="str">
        <f>IF(入力!AP10="","",入力!AP10)</f>
        <v>3531</v>
      </c>
      <c r="BD25" s="321"/>
      <c r="BE25" s="321"/>
      <c r="BF25" s="341"/>
    </row>
    <row r="26" spans="3:58" ht="12" customHeight="1" x14ac:dyDescent="0.2">
      <c r="C26" s="355" t="s">
        <v>71</v>
      </c>
      <c r="D26" s="356"/>
      <c r="E26" s="356"/>
      <c r="F26" s="356"/>
      <c r="G26" s="357"/>
      <c r="H26" s="360" t="str">
        <f>IF(入力!C11="","",入力!C11&amp;"　"&amp;入力!E11)</f>
        <v>ヒラカタ　リエコ</v>
      </c>
      <c r="I26" s="325"/>
      <c r="J26" s="325"/>
      <c r="K26" s="325"/>
      <c r="L26" s="325"/>
      <c r="M26" s="325"/>
      <c r="N26" s="325"/>
      <c r="O26" s="325"/>
      <c r="P26" s="325"/>
      <c r="Q26" s="334"/>
      <c r="R26" s="326" t="s">
        <v>45</v>
      </c>
      <c r="S26" s="325"/>
      <c r="T26" s="335">
        <f>IF(入力!AT11="","",入力!AT11)</f>
        <v>45</v>
      </c>
      <c r="U26" s="336"/>
      <c r="V26" s="337"/>
      <c r="W26" s="326" t="s">
        <v>46</v>
      </c>
      <c r="X26" s="326"/>
      <c r="Y26" s="326"/>
      <c r="Z26" s="14" t="s">
        <v>72</v>
      </c>
      <c r="AA26" s="15"/>
      <c r="AB26" s="325" t="str">
        <f>IF(入力!R11="","",入力!R11)</f>
        <v>273</v>
      </c>
      <c r="AC26" s="325"/>
      <c r="AD26" s="325"/>
      <c r="AE26" s="325"/>
      <c r="AF26" s="16" t="s">
        <v>73</v>
      </c>
      <c r="AG26" s="325" t="str">
        <f>IF(入力!W11="","",入力!W11)</f>
        <v>0041</v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34"/>
      <c r="AU26" s="326" t="s">
        <v>47</v>
      </c>
      <c r="AV26" s="325"/>
      <c r="AW26" s="325"/>
      <c r="AX26" s="17" t="s">
        <v>74</v>
      </c>
      <c r="AY26" s="325" t="str">
        <f>IF(入力!AL11="","",入力!AL11)</f>
        <v>090</v>
      </c>
      <c r="AZ26" s="325"/>
      <c r="BA26" s="325"/>
      <c r="BB26" s="325"/>
      <c r="BC26" s="325"/>
      <c r="BD26" s="325"/>
      <c r="BE26" s="325"/>
      <c r="BF26" s="18" t="s">
        <v>75</v>
      </c>
    </row>
    <row r="27" spans="3:58" ht="19.5" customHeight="1" x14ac:dyDescent="0.2">
      <c r="C27" s="358" t="s">
        <v>79</v>
      </c>
      <c r="D27" s="321"/>
      <c r="E27" s="321"/>
      <c r="F27" s="321"/>
      <c r="G27" s="359"/>
      <c r="H27" s="361" t="str">
        <f>IF(入力!C12="","",入力!C12&amp;"　"&amp;入力!E12)</f>
        <v>平方　理恵子</v>
      </c>
      <c r="I27" s="362"/>
      <c r="J27" s="362"/>
      <c r="K27" s="362"/>
      <c r="L27" s="362"/>
      <c r="M27" s="362"/>
      <c r="N27" s="362"/>
      <c r="O27" s="362"/>
      <c r="P27" s="362"/>
      <c r="Q27" s="363"/>
      <c r="R27" s="321"/>
      <c r="S27" s="321"/>
      <c r="T27" s="350"/>
      <c r="U27" s="351"/>
      <c r="V27" s="352"/>
      <c r="W27" s="349"/>
      <c r="X27" s="349"/>
      <c r="Y27" s="349"/>
      <c r="Z27" s="342" t="str">
        <f>IF(入力!P12="","",入力!P12)</f>
        <v>千葉県船橋市旭町5-5-33</v>
      </c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44"/>
      <c r="AU27" s="321"/>
      <c r="AV27" s="321"/>
      <c r="AW27" s="321"/>
      <c r="AX27" s="345" t="str">
        <f>IF(入力!AK12="","",入力!AK12)</f>
        <v>1373</v>
      </c>
      <c r="AY27" s="321"/>
      <c r="AZ27" s="321"/>
      <c r="BA27" s="321"/>
      <c r="BB27" s="19" t="s">
        <v>76</v>
      </c>
      <c r="BC27" s="321" t="str">
        <f>IF(入力!AP12="","",入力!AP12)</f>
        <v>2475</v>
      </c>
      <c r="BD27" s="321"/>
      <c r="BE27" s="321"/>
      <c r="BF27" s="341"/>
    </row>
    <row r="28" spans="3:58" ht="12" customHeight="1" x14ac:dyDescent="0.2">
      <c r="C28" s="355" t="s">
        <v>71</v>
      </c>
      <c r="D28" s="356"/>
      <c r="E28" s="356"/>
      <c r="F28" s="356"/>
      <c r="G28" s="357"/>
      <c r="H28" s="360" t="str">
        <f>IF(入力!C15="","",入力!C15&amp;"　"&amp;入力!E15)</f>
        <v>ツキヤマ　ヒデオ</v>
      </c>
      <c r="I28" s="325"/>
      <c r="J28" s="325"/>
      <c r="K28" s="325"/>
      <c r="L28" s="325"/>
      <c r="M28" s="325"/>
      <c r="N28" s="325"/>
      <c r="O28" s="325"/>
      <c r="P28" s="325"/>
      <c r="Q28" s="334"/>
      <c r="R28" s="326" t="s">
        <v>45</v>
      </c>
      <c r="S28" s="325"/>
      <c r="T28" s="335">
        <f>IF(入力!AT15="","",入力!AT15)</f>
        <v>67</v>
      </c>
      <c r="U28" s="336"/>
      <c r="V28" s="337"/>
      <c r="W28" s="326" t="s">
        <v>46</v>
      </c>
      <c r="X28" s="326"/>
      <c r="Y28" s="326"/>
      <c r="Z28" s="14" t="s">
        <v>72</v>
      </c>
      <c r="AA28" s="15"/>
      <c r="AB28" s="325" t="str">
        <f>IF(入力!R15="","",入力!R15)</f>
        <v>273</v>
      </c>
      <c r="AC28" s="325"/>
      <c r="AD28" s="325"/>
      <c r="AE28" s="325"/>
      <c r="AF28" s="16" t="s">
        <v>73</v>
      </c>
      <c r="AG28" s="325" t="str">
        <f>IF(入力!W15="","",入力!W15)</f>
        <v>0048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34"/>
      <c r="AU28" s="326" t="s">
        <v>47</v>
      </c>
      <c r="AV28" s="325"/>
      <c r="AW28" s="325"/>
      <c r="AX28" s="17" t="s">
        <v>74</v>
      </c>
      <c r="AY28" s="325" t="str">
        <f>IF(入力!AL15="","",入力!AL15)</f>
        <v>047</v>
      </c>
      <c r="AZ28" s="325"/>
      <c r="BA28" s="325"/>
      <c r="BB28" s="325"/>
      <c r="BC28" s="325"/>
      <c r="BD28" s="325"/>
      <c r="BE28" s="325"/>
      <c r="BF28" s="18" t="s">
        <v>75</v>
      </c>
    </row>
    <row r="29" spans="3:58" ht="19.5" customHeight="1" thickBot="1" x14ac:dyDescent="0.25">
      <c r="C29" s="353" t="s">
        <v>49</v>
      </c>
      <c r="D29" s="327"/>
      <c r="E29" s="327"/>
      <c r="F29" s="327"/>
      <c r="G29" s="354"/>
      <c r="H29" s="346" t="str">
        <f>IF(入力!C16="","",入力!C16&amp;"　"&amp;入力!E16)</f>
        <v>築山　秀夫</v>
      </c>
      <c r="I29" s="347"/>
      <c r="J29" s="347"/>
      <c r="K29" s="347"/>
      <c r="L29" s="347"/>
      <c r="M29" s="347"/>
      <c r="N29" s="347"/>
      <c r="O29" s="347"/>
      <c r="P29" s="347"/>
      <c r="Q29" s="348"/>
      <c r="R29" s="327"/>
      <c r="S29" s="327"/>
      <c r="T29" s="338"/>
      <c r="U29" s="339"/>
      <c r="V29" s="340"/>
      <c r="W29" s="333"/>
      <c r="X29" s="333"/>
      <c r="Y29" s="333"/>
      <c r="Z29" s="328" t="str">
        <f>IF(入力!P16="","",入力!P16)</f>
        <v>千葉県船橋市丸山2-28-19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439</v>
      </c>
      <c r="AY29" s="327"/>
      <c r="AZ29" s="327"/>
      <c r="BA29" s="327"/>
      <c r="BB29" s="73" t="s">
        <v>76</v>
      </c>
      <c r="BC29" s="327" t="str">
        <f>IF(入力!AP16="","",入力!AP16)</f>
        <v>0977</v>
      </c>
      <c r="BD29" s="327"/>
      <c r="BE29" s="327"/>
      <c r="BF29" s="332"/>
    </row>
    <row r="30" spans="3:58" ht="7.5" customHeight="1" x14ac:dyDescent="0.2"/>
    <row r="31" spans="3:58" ht="16.5" customHeight="1" x14ac:dyDescent="0.2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 x14ac:dyDescent="0.25"/>
    <row r="33" spans="3:58" ht="15" customHeight="1" x14ac:dyDescent="0.2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24"/>
    </row>
    <row r="34" spans="3:58" ht="15" customHeight="1" x14ac:dyDescent="0.2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ヒラカタ　タイガ
平方　大翔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6</v>
      </c>
      <c r="R34" s="294"/>
      <c r="S34" s="295"/>
      <c r="T34" s="299" t="str">
        <f>IF(入力!I25="","",入力!I25)</f>
        <v>船橋市立塚田小学校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515280053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169</v>
      </c>
      <c r="BA34" s="294"/>
      <c r="BB34" s="294"/>
      <c r="BC34" s="294"/>
      <c r="BD34" s="294"/>
      <c r="BE34" s="294"/>
      <c r="BF34" s="305"/>
    </row>
    <row r="35" spans="3:58" ht="15" customHeight="1" x14ac:dyDescent="0.2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 x14ac:dyDescent="0.2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イワサキ　ナオタロウ
岩﨑　直太朗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6</v>
      </c>
      <c r="R36" s="294"/>
      <c r="S36" s="295"/>
      <c r="T36" s="299" t="str">
        <f>IF(入力!I27="","",入力!I27)</f>
        <v>柏市立富勢小学校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518628796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149</v>
      </c>
      <c r="BA36" s="294"/>
      <c r="BB36" s="294"/>
      <c r="BC36" s="294"/>
      <c r="BD36" s="294"/>
      <c r="BE36" s="294"/>
      <c r="BF36" s="305"/>
    </row>
    <row r="37" spans="3:58" ht="15" customHeight="1" x14ac:dyDescent="0.2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 x14ac:dyDescent="0.2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セイノ　コオ
清野　光央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6</v>
      </c>
      <c r="R38" s="294"/>
      <c r="S38" s="295"/>
      <c r="T38" s="299" t="str">
        <f>IF(入力!I29="","",入力!I29)</f>
        <v>船橋市立行田西小学校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515877142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151</v>
      </c>
      <c r="BA38" s="294"/>
      <c r="BB38" s="294"/>
      <c r="BC38" s="294"/>
      <c r="BD38" s="294"/>
      <c r="BE38" s="294"/>
      <c r="BF38" s="305"/>
    </row>
    <row r="39" spans="3:58" ht="15" customHeight="1" x14ac:dyDescent="0.2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 x14ac:dyDescent="0.2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ウスイ　ハルマ
臼井　暖眞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6</v>
      </c>
      <c r="R40" s="294"/>
      <c r="S40" s="295"/>
      <c r="T40" s="299" t="str">
        <f>IF(入力!I31="","",入力!I31)</f>
        <v>鎌ケ谷市立西部小学校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518880934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147</v>
      </c>
      <c r="BA40" s="294"/>
      <c r="BB40" s="294"/>
      <c r="BC40" s="294"/>
      <c r="BD40" s="294"/>
      <c r="BE40" s="294"/>
      <c r="BF40" s="305"/>
    </row>
    <row r="41" spans="3:58" ht="15" customHeight="1" x14ac:dyDescent="0.2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 x14ac:dyDescent="0.2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カツマタ　レイン
勝又　玲音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6</v>
      </c>
      <c r="R42" s="294"/>
      <c r="S42" s="295"/>
      <c r="T42" s="299" t="str">
        <f>IF(入力!I33="","",入力!I33)</f>
        <v>船橋市立丸山小学校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515767027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152</v>
      </c>
      <c r="BA42" s="294"/>
      <c r="BB42" s="294"/>
      <c r="BC42" s="294"/>
      <c r="BD42" s="294"/>
      <c r="BE42" s="294"/>
      <c r="BF42" s="305"/>
    </row>
    <row r="43" spans="3:58" ht="15" customHeight="1" x14ac:dyDescent="0.2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 x14ac:dyDescent="0.2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オオヌキ　ツバサ
大貫　翔夢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6</v>
      </c>
      <c r="R44" s="294"/>
      <c r="S44" s="295"/>
      <c r="T44" s="299" t="str">
        <f>IF(入力!I35="","",入力!I35)</f>
        <v>松戸市立東松戸小学校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518880941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155</v>
      </c>
      <c r="BA44" s="294"/>
      <c r="BB44" s="294"/>
      <c r="BC44" s="294"/>
      <c r="BD44" s="294"/>
      <c r="BE44" s="294"/>
      <c r="BF44" s="305"/>
    </row>
    <row r="45" spans="3:58" ht="15" customHeight="1" x14ac:dyDescent="0.2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 x14ac:dyDescent="0.2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シズノ　アオシ
閑野　蒼紫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6</v>
      </c>
      <c r="R46" s="294"/>
      <c r="S46" s="295"/>
      <c r="T46" s="299" t="str">
        <f>IF(入力!I37="","",入力!I37)</f>
        <v>船橋市立丸山小学校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518628802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150</v>
      </c>
      <c r="BA46" s="294"/>
      <c r="BB46" s="294"/>
      <c r="BC46" s="294"/>
      <c r="BD46" s="294"/>
      <c r="BE46" s="294"/>
      <c r="BF46" s="305"/>
    </row>
    <row r="47" spans="3:58" ht="15" customHeight="1" x14ac:dyDescent="0.2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 x14ac:dyDescent="0.2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ヤギ　ハヤト
八木　隼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5</v>
      </c>
      <c r="R48" s="294"/>
      <c r="S48" s="295"/>
      <c r="T48" s="299" t="str">
        <f>IF(入力!I39="","",入力!I39)</f>
        <v>船橋市立丸山小学校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519402661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140</v>
      </c>
      <c r="BA48" s="294"/>
      <c r="BB48" s="294"/>
      <c r="BC48" s="294"/>
      <c r="BD48" s="294"/>
      <c r="BE48" s="294"/>
      <c r="BF48" s="305"/>
    </row>
    <row r="49" spans="3:58" ht="15" customHeight="1" x14ac:dyDescent="0.2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 x14ac:dyDescent="0.2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イシダ　ユウタ
石田　勇太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5</v>
      </c>
      <c r="R50" s="294"/>
      <c r="S50" s="295"/>
      <c r="T50" s="299" t="str">
        <f>IF(入力!I41="","",入力!I41)</f>
        <v>船橋市立二和小学校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516960234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153</v>
      </c>
      <c r="BA50" s="294"/>
      <c r="BB50" s="294"/>
      <c r="BC50" s="294"/>
      <c r="BD50" s="294"/>
      <c r="BE50" s="294"/>
      <c r="BF50" s="305"/>
    </row>
    <row r="51" spans="3:58" ht="15" customHeight="1" x14ac:dyDescent="0.2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 x14ac:dyDescent="0.2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ハヤシ　ヒロト
林　大翔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4</v>
      </c>
      <c r="R52" s="294"/>
      <c r="S52" s="295"/>
      <c r="T52" s="299" t="str">
        <f>IF(入力!I43="","",入力!I43)</f>
        <v>柏市立高柳小学校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518633387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135</v>
      </c>
      <c r="BA52" s="294"/>
      <c r="BB52" s="294"/>
      <c r="BC52" s="294"/>
      <c r="BD52" s="294"/>
      <c r="BE52" s="294"/>
      <c r="BF52" s="305"/>
    </row>
    <row r="53" spans="3:58" ht="15" customHeight="1" x14ac:dyDescent="0.2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 x14ac:dyDescent="0.2">
      <c r="C54" s="281">
        <f>IF(入力!B45="","",入力!B45)</f>
        <v>11</v>
      </c>
      <c r="D54" s="282"/>
      <c r="E54" s="283"/>
      <c r="F54" s="287" t="str">
        <f>IF(入力!C46="","",入力!C45&amp;"　"&amp;入力!E45&amp;"
"&amp;入力!C46&amp;"　"&amp;入力!E46)</f>
        <v>ハヤシ　タイセイ
林　大晴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>
        <f>IF(入力!G45="","",入力!G45)</f>
        <v>5</v>
      </c>
      <c r="R54" s="294"/>
      <c r="S54" s="295"/>
      <c r="T54" s="299" t="str">
        <f>IF(入力!I45="","",入力!I45)</f>
        <v>柏市立高柳小学校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518633370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149</v>
      </c>
      <c r="BA54" s="294"/>
      <c r="BB54" s="294"/>
      <c r="BC54" s="294"/>
      <c r="BD54" s="294"/>
      <c r="BE54" s="294"/>
      <c r="BF54" s="305"/>
    </row>
    <row r="55" spans="3:58" ht="15" customHeight="1" x14ac:dyDescent="0.2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 x14ac:dyDescent="0.2">
      <c r="C56" s="281">
        <f>IF(入力!B47="","",入力!B47)</f>
        <v>12</v>
      </c>
      <c r="D56" s="282"/>
      <c r="E56" s="283"/>
      <c r="F56" s="287" t="str">
        <f>IF(入力!C48="","",入力!C47&amp;"　"&amp;入力!E47&amp;"
"&amp;入力!C48&amp;"　"&amp;入力!E48)</f>
        <v>タドコロ　ユウタ
田所　優太</v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>
        <f>IF(入力!G47="","",入力!G47)</f>
        <v>6</v>
      </c>
      <c r="R56" s="294"/>
      <c r="S56" s="295"/>
      <c r="T56" s="299" t="str">
        <f>IF(入力!I47="","",入力!I47)</f>
        <v>鎌ケ谷市立鎌ケ谷小学校</v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>
        <f>IF(入力!M47="","",入力!M47)</f>
        <v>519845680</v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>
        <f>IF(入力!P47="","",入力!P47)</f>
        <v>147</v>
      </c>
      <c r="BA56" s="294"/>
      <c r="BB56" s="294"/>
      <c r="BC56" s="294"/>
      <c r="BD56" s="294"/>
      <c r="BE56" s="294"/>
      <c r="BF56" s="305"/>
    </row>
    <row r="57" spans="3:58" ht="15" customHeight="1" thickBot="1" x14ac:dyDescent="0.25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 x14ac:dyDescent="0.2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 x14ac:dyDescent="0.2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 x14ac:dyDescent="0.2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 x14ac:dyDescent="0.2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 x14ac:dyDescent="0.2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 x14ac:dyDescent="0.2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 x14ac:dyDescent="0.2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 x14ac:dyDescent="0.2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 x14ac:dyDescent="0.2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" customHeight="1" x14ac:dyDescent="0.2">
      <c r="A2" s="263" t="s">
        <v>0</v>
      </c>
      <c r="B2" s="263"/>
      <c r="C2" s="274" t="str">
        <f>IF(入力!C3="","",入力!C3)</f>
        <v>丸山VCボーイズ</v>
      </c>
      <c r="D2" s="274"/>
      <c r="E2" s="274"/>
      <c r="F2" s="274"/>
      <c r="G2" s="274"/>
      <c r="H2" s="274"/>
      <c r="I2" s="274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" customHeight="1" x14ac:dyDescent="0.2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 x14ac:dyDescent="0.2">
      <c r="A4" s="263" t="s">
        <v>18</v>
      </c>
      <c r="B4" s="263"/>
      <c r="C4" s="275">
        <f>IF(入力!C4="","",IF(入力!C5="",入力!C4,入力!C4&amp;"　　"&amp;入力!C5))</f>
        <v>43076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 x14ac:dyDescent="0.2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 x14ac:dyDescent="0.2">
      <c r="A6" s="263" t="s">
        <v>1</v>
      </c>
      <c r="B6" s="263"/>
      <c r="C6" s="264" t="str">
        <f>IF(入力!C8="","",入力!C8&amp;"　"&amp;入力!E8)</f>
        <v>築山　秀夫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 x14ac:dyDescent="0.2">
      <c r="A7" s="263"/>
      <c r="B7" s="263"/>
      <c r="C7" s="266"/>
      <c r="D7" s="267"/>
      <c r="E7" s="267"/>
      <c r="F7" s="267"/>
      <c r="G7" s="271">
        <f>IF(入力!G7="","",入力!G7)</f>
        <v>507290696</v>
      </c>
      <c r="H7" s="271"/>
      <c r="I7" s="271"/>
      <c r="J7" s="271">
        <f>IF(入力!J7="","",入力!J7)</f>
        <v>12416</v>
      </c>
      <c r="K7" s="271"/>
      <c r="L7" s="271"/>
      <c r="M7" s="271">
        <f>IF(入力!M7="","",入力!M7)</f>
        <v>217589</v>
      </c>
      <c r="N7" s="271"/>
      <c r="O7" s="271"/>
    </row>
    <row r="8" spans="1:15" ht="13.5" customHeight="1" x14ac:dyDescent="0.2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" customHeight="1" x14ac:dyDescent="0.2">
      <c r="A9" s="263" t="s">
        <v>19</v>
      </c>
      <c r="B9" s="263"/>
      <c r="C9" s="264" t="str">
        <f>IF(入力!C10="","",入力!C10&amp;"　"&amp;入力!E10)</f>
        <v>飯田　流空</v>
      </c>
      <c r="D9" s="265"/>
      <c r="E9" s="265"/>
      <c r="F9" s="265"/>
      <c r="G9" s="271">
        <f>IF(入力!G9="","",入力!G9)</f>
        <v>506899447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" customHeight="1" x14ac:dyDescent="0.2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" customHeight="1" x14ac:dyDescent="0.2">
      <c r="A11" s="263" t="s">
        <v>20</v>
      </c>
      <c r="B11" s="263"/>
      <c r="C11" s="264" t="str">
        <f>IF(入力!C12="","",入力!C12&amp;"　"&amp;入力!E12)</f>
        <v>平方　理恵子</v>
      </c>
      <c r="D11" s="265"/>
      <c r="E11" s="265"/>
      <c r="F11" s="265"/>
      <c r="G11" s="271">
        <f>IF(入力!G11="","",入力!G11)</f>
        <v>518133566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" customHeight="1" x14ac:dyDescent="0.2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 x14ac:dyDescent="0.2">
      <c r="A13" s="263" t="s">
        <v>4</v>
      </c>
      <c r="B13" s="263"/>
      <c r="C13" s="264" t="str">
        <f>IF(入力!C14="","",入力!C14&amp;"　"&amp;入力!E14)</f>
        <v>宮城　洋一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 x14ac:dyDescent="0.2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 x14ac:dyDescent="0.2">
      <c r="A15" s="263" t="s">
        <v>5</v>
      </c>
      <c r="B15" s="263"/>
      <c r="C15" s="264" t="str">
        <f>IF(入力!C16="","",入力!C16&amp;"　"&amp;入力!E16)</f>
        <v>築山　秀夫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 x14ac:dyDescent="0.2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" customHeight="1" x14ac:dyDescent="0.2">
      <c r="A17" s="263" t="s">
        <v>6</v>
      </c>
      <c r="B17" s="263"/>
      <c r="C17" s="274" t="str">
        <f>IF(入力!C17="","",入力!C17&amp;"　"&amp;入力!E17)</f>
        <v>千葉県船橋市丸山2-28-19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" customHeight="1" x14ac:dyDescent="0.2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" customHeight="1" x14ac:dyDescent="0.2">
      <c r="A19" s="263" t="s">
        <v>7</v>
      </c>
      <c r="B19" s="263"/>
      <c r="C19" s="274" t="str">
        <f>IF(入力!C19="","",入力!C19&amp;"　"&amp;入力!E19)</f>
        <v>047-439-0977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" customHeight="1" x14ac:dyDescent="0.2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" customHeight="1" x14ac:dyDescent="0.2">
      <c r="A21" s="263" t="s">
        <v>8</v>
      </c>
      <c r="B21" s="263"/>
      <c r="C21" s="274" t="str">
        <f>IF(入力!C21="","",入力!C21&amp;"－"&amp;入力!E21&amp;"－"&amp;入力!G21)</f>
        <v>90－5314－9417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" customHeight="1" x14ac:dyDescent="0.2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 x14ac:dyDescent="0.2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 x14ac:dyDescent="0.2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 x14ac:dyDescent="0.2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平方　大翔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船橋市立塚田小学校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515280053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 x14ac:dyDescent="0.2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 x14ac:dyDescent="0.2">
      <c r="A27" s="263">
        <v>2</v>
      </c>
      <c r="B27" s="263">
        <f>IF(入力!B27="","",入力!B27)</f>
        <v>2</v>
      </c>
      <c r="C27" s="264" t="str">
        <f>IF(入力!C28="","",入力!C28&amp;"　"&amp;入力!E28)</f>
        <v>岩﨑　直太朗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柏市立富勢小学校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518628796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 x14ac:dyDescent="0.2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 x14ac:dyDescent="0.2">
      <c r="A29" s="263">
        <v>3</v>
      </c>
      <c r="B29" s="263">
        <f>IF(入力!B29="","",入力!B29)</f>
        <v>3</v>
      </c>
      <c r="C29" s="264" t="str">
        <f>IF(入力!C30="","",入力!C30&amp;"　"&amp;入力!E30)</f>
        <v>清野　光央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船橋市立行田西小学校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515877142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 x14ac:dyDescent="0.2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 x14ac:dyDescent="0.2">
      <c r="A31" s="263">
        <v>4</v>
      </c>
      <c r="B31" s="263">
        <f>IF(入力!B31="","",入力!B31)</f>
        <v>4</v>
      </c>
      <c r="C31" s="264" t="str">
        <f>IF(入力!C32="","",入力!C32&amp;"　"&amp;入力!E32)</f>
        <v>臼井　暖眞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鎌ケ谷市立西部小学校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518880934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 x14ac:dyDescent="0.2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 x14ac:dyDescent="0.2">
      <c r="A33" s="263">
        <v>5</v>
      </c>
      <c r="B33" s="263">
        <f>IF(入力!B33="","",入力!B33)</f>
        <v>5</v>
      </c>
      <c r="C33" s="264" t="str">
        <f>IF(入力!C34="","",入力!C34&amp;"　"&amp;入力!E34)</f>
        <v>勝又　玲音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船橋市立丸山小学校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515767027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 x14ac:dyDescent="0.2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 x14ac:dyDescent="0.2">
      <c r="A35" s="263">
        <v>6</v>
      </c>
      <c r="B35" s="263">
        <f>IF(入力!B35="","",入力!B35)</f>
        <v>6</v>
      </c>
      <c r="C35" s="264" t="str">
        <f>IF(入力!C36="","",入力!C36&amp;"　"&amp;入力!E36)</f>
        <v>大貫　翔夢</v>
      </c>
      <c r="D35" s="265"/>
      <c r="E35" s="265"/>
      <c r="F35" s="265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松戸市立東松戸小学校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518880941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 x14ac:dyDescent="0.2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 x14ac:dyDescent="0.2">
      <c r="A37" s="263">
        <v>7</v>
      </c>
      <c r="B37" s="263">
        <f>IF(入力!B37="","",入力!B37)</f>
        <v>7</v>
      </c>
      <c r="C37" s="264" t="str">
        <f>IF(入力!C38="","",入力!C38&amp;"　"&amp;入力!E38)</f>
        <v>閑野　蒼紫</v>
      </c>
      <c r="D37" s="265"/>
      <c r="E37" s="265"/>
      <c r="F37" s="265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船橋市立丸山小学校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518628802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 x14ac:dyDescent="0.2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 x14ac:dyDescent="0.2">
      <c r="A39" s="263">
        <v>8</v>
      </c>
      <c r="B39" s="263">
        <f>IF(入力!B39="","",入力!B39)</f>
        <v>8</v>
      </c>
      <c r="C39" s="264" t="str">
        <f>IF(入力!C40="","",入力!C40&amp;"　"&amp;入力!E40)</f>
        <v>八木　隼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船橋市立丸山小学校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519402661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 x14ac:dyDescent="0.2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 x14ac:dyDescent="0.2">
      <c r="A41" s="263">
        <v>9</v>
      </c>
      <c r="B41" s="263">
        <f>IF(入力!B41="","",入力!B41)</f>
        <v>9</v>
      </c>
      <c r="C41" s="264" t="str">
        <f>IF(入力!C42="","",入力!C42&amp;"　"&amp;入力!E42)</f>
        <v>石田　勇太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船橋市立二和小学校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516960234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 x14ac:dyDescent="0.2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 x14ac:dyDescent="0.2">
      <c r="A43" s="263">
        <v>10</v>
      </c>
      <c r="B43" s="263">
        <f>IF(入力!B43="","",入力!B43)</f>
        <v>10</v>
      </c>
      <c r="C43" s="264" t="str">
        <f>IF(入力!C44="","",入力!C44&amp;"　"&amp;入力!E44)</f>
        <v>林　大翔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柏市立高柳小学校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518633387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 x14ac:dyDescent="0.2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 x14ac:dyDescent="0.2">
      <c r="A45" s="263">
        <v>11</v>
      </c>
      <c r="B45" s="263">
        <f>IF(入力!B45="","",入力!B45)</f>
        <v>11</v>
      </c>
      <c r="C45" s="264" t="str">
        <f>IF(入力!C46="","",入力!C46&amp;"　"&amp;入力!E46)</f>
        <v>林　大晴</v>
      </c>
      <c r="D45" s="265"/>
      <c r="E45" s="265"/>
      <c r="F45" s="265"/>
      <c r="G45" s="263">
        <f>IF(入力!G45="","",入力!G45)</f>
        <v>5</v>
      </c>
      <c r="H45" s="263" t="str">
        <f>IF(入力!H45="","",入力!H45)</f>
        <v/>
      </c>
      <c r="I45" s="263" t="str">
        <f>IF(入力!I45="","",入力!I45)</f>
        <v>柏市立高柳小学校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518633370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 x14ac:dyDescent="0.2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 x14ac:dyDescent="0.2">
      <c r="A47" s="263">
        <v>12</v>
      </c>
      <c r="B47" s="263">
        <f>IF(入力!B47="","",入力!B47)</f>
        <v>12</v>
      </c>
      <c r="C47" s="264" t="str">
        <f>IF(入力!C48="","",入力!C48&amp;"　"&amp;入力!E48)</f>
        <v>田所　優太</v>
      </c>
      <c r="D47" s="265"/>
      <c r="E47" s="265"/>
      <c r="F47" s="265"/>
      <c r="G47" s="263">
        <f>IF(入力!G47="","",入力!G47)</f>
        <v>6</v>
      </c>
      <c r="H47" s="263" t="str">
        <f>IF(入力!H47="","",入力!H47)</f>
        <v/>
      </c>
      <c r="I47" s="263" t="str">
        <f>IF(入力!I47="","",入力!I47)</f>
        <v>鎌ケ谷市立鎌ケ谷小学校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519845680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 x14ac:dyDescent="0.2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 x14ac:dyDescent="0.2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 x14ac:dyDescent="0.2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 x14ac:dyDescent="0.2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 x14ac:dyDescent="0.2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 x14ac:dyDescent="0.2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 x14ac:dyDescent="0.2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 x14ac:dyDescent="0.2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" customHeight="1" x14ac:dyDescent="0.2">
      <c r="A2" s="263" t="s">
        <v>0</v>
      </c>
      <c r="B2" s="263"/>
      <c r="C2" s="274" t="str">
        <f>IF(入力!C3="","",入力!C3)</f>
        <v>丸山VCボーイズ</v>
      </c>
      <c r="D2" s="274"/>
      <c r="E2" s="274"/>
      <c r="F2" s="274"/>
      <c r="G2" s="274"/>
      <c r="H2" s="274"/>
      <c r="I2" s="274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" customHeight="1" x14ac:dyDescent="0.2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 x14ac:dyDescent="0.2">
      <c r="A4" s="263" t="s">
        <v>18</v>
      </c>
      <c r="B4" s="263"/>
      <c r="C4" s="275">
        <f>IF(入力!C4="","",IF(入力!C5="",入力!C4,入力!C4&amp;"　　"&amp;入力!C5))</f>
        <v>43076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 x14ac:dyDescent="0.2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 x14ac:dyDescent="0.2">
      <c r="A6" s="263" t="s">
        <v>1</v>
      </c>
      <c r="B6" s="263"/>
      <c r="C6" s="264" t="str">
        <f>IF(入力!C8="","",入力!C8&amp;"　"&amp;入力!E8)</f>
        <v>築山　秀夫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 x14ac:dyDescent="0.2">
      <c r="A7" s="263"/>
      <c r="B7" s="263"/>
      <c r="C7" s="266"/>
      <c r="D7" s="267"/>
      <c r="E7" s="267"/>
      <c r="F7" s="267"/>
      <c r="G7" s="271">
        <f>IF(入力!G7="","",入力!G7)</f>
        <v>507290696</v>
      </c>
      <c r="H7" s="271"/>
      <c r="I7" s="271"/>
      <c r="J7" s="271">
        <f>IF(入力!J7="","",入力!J7)</f>
        <v>12416</v>
      </c>
      <c r="K7" s="271"/>
      <c r="L7" s="271"/>
      <c r="M7" s="271">
        <f>IF(入力!M7="","",入力!M7)</f>
        <v>217589</v>
      </c>
      <c r="N7" s="271"/>
      <c r="O7" s="271"/>
    </row>
    <row r="8" spans="1:15" ht="13.5" customHeight="1" x14ac:dyDescent="0.2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" customHeight="1" x14ac:dyDescent="0.2">
      <c r="A9" s="263" t="s">
        <v>19</v>
      </c>
      <c r="B9" s="263"/>
      <c r="C9" s="264" t="str">
        <f>IF(入力!C10="","",入力!C10&amp;"　"&amp;入力!E10)</f>
        <v>飯田　流空</v>
      </c>
      <c r="D9" s="265"/>
      <c r="E9" s="265"/>
      <c r="F9" s="265"/>
      <c r="G9" s="271">
        <f>IF(入力!G9="","",入力!G9)</f>
        <v>506899447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" customHeight="1" x14ac:dyDescent="0.2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" customHeight="1" x14ac:dyDescent="0.2">
      <c r="A11" s="263" t="s">
        <v>20</v>
      </c>
      <c r="B11" s="263"/>
      <c r="C11" s="264" t="str">
        <f>IF(入力!C12="","",入力!C12&amp;"　"&amp;入力!E12)</f>
        <v>平方　理恵子</v>
      </c>
      <c r="D11" s="265"/>
      <c r="E11" s="265"/>
      <c r="F11" s="265"/>
      <c r="G11" s="271">
        <f>IF(入力!G11="","",入力!G11)</f>
        <v>518133566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" customHeight="1" x14ac:dyDescent="0.2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 x14ac:dyDescent="0.2">
      <c r="A13" s="263" t="s">
        <v>4</v>
      </c>
      <c r="B13" s="263"/>
      <c r="C13" s="264" t="str">
        <f>IF(入力!C14="","",入力!C14&amp;"　"&amp;入力!E14)</f>
        <v>宮城　洋一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 x14ac:dyDescent="0.2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 x14ac:dyDescent="0.2">
      <c r="A15" s="263" t="s">
        <v>5</v>
      </c>
      <c r="B15" s="263"/>
      <c r="C15" s="264" t="str">
        <f>IF(入力!C16="","",入力!C16&amp;"　"&amp;入力!E16)</f>
        <v>築山　秀夫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 x14ac:dyDescent="0.2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" customHeight="1" x14ac:dyDescent="0.2">
      <c r="A17" s="263" t="s">
        <v>6</v>
      </c>
      <c r="B17" s="263"/>
      <c r="C17" s="274" t="str">
        <f>IF(入力!C17="","",入力!C17&amp;"　"&amp;入力!E17)</f>
        <v>千葉県船橋市丸山2-28-19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" customHeight="1" x14ac:dyDescent="0.2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" customHeight="1" x14ac:dyDescent="0.2">
      <c r="A19" s="263" t="s">
        <v>7</v>
      </c>
      <c r="B19" s="263"/>
      <c r="C19" s="274" t="str">
        <f>IF(入力!C19="","",入力!C19&amp;"　"&amp;入力!E19)</f>
        <v>047-439-0977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" customHeight="1" x14ac:dyDescent="0.2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" customHeight="1" x14ac:dyDescent="0.2">
      <c r="A21" s="263" t="s">
        <v>8</v>
      </c>
      <c r="B21" s="263"/>
      <c r="C21" s="274" t="str">
        <f>IF(入力!C21="","",入力!C21&amp;"－"&amp;入力!E21&amp;"－"&amp;入力!G21)</f>
        <v>90－5314－9417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" customHeight="1" x14ac:dyDescent="0.2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 x14ac:dyDescent="0.2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 x14ac:dyDescent="0.2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 x14ac:dyDescent="0.2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平方　大翔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船橋市立塚田小学校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515280053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 x14ac:dyDescent="0.2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 x14ac:dyDescent="0.2">
      <c r="A27" s="263">
        <v>2</v>
      </c>
      <c r="B27" s="263">
        <f>IF(入力!B27="","",入力!B27)</f>
        <v>2</v>
      </c>
      <c r="C27" s="264" t="str">
        <f>IF(入力!C28="","",入力!C28&amp;"　"&amp;入力!E28)</f>
        <v>岩﨑　直太朗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柏市立富勢小学校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518628796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 x14ac:dyDescent="0.2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 x14ac:dyDescent="0.2">
      <c r="A29" s="263">
        <v>3</v>
      </c>
      <c r="B29" s="263">
        <f>IF(入力!B29="","",入力!B29)</f>
        <v>3</v>
      </c>
      <c r="C29" s="264" t="str">
        <f>IF(入力!C30="","",入力!C30&amp;"　"&amp;入力!E30)</f>
        <v>清野　光央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船橋市立行田西小学校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515877142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 x14ac:dyDescent="0.2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 x14ac:dyDescent="0.2">
      <c r="A31" s="263">
        <v>4</v>
      </c>
      <c r="B31" s="263">
        <f>IF(入力!B31="","",入力!B31)</f>
        <v>4</v>
      </c>
      <c r="C31" s="264" t="str">
        <f>IF(入力!C32="","",入力!C32&amp;"　"&amp;入力!E32)</f>
        <v>臼井　暖眞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鎌ケ谷市立西部小学校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518880934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 x14ac:dyDescent="0.2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 x14ac:dyDescent="0.2">
      <c r="A33" s="263">
        <v>5</v>
      </c>
      <c r="B33" s="263">
        <f>IF(入力!B33="","",入力!B33)</f>
        <v>5</v>
      </c>
      <c r="C33" s="264" t="str">
        <f>IF(入力!C34="","",入力!C34&amp;"　"&amp;入力!E34)</f>
        <v>勝又　玲音</v>
      </c>
      <c r="D33" s="265"/>
      <c r="E33" s="265"/>
      <c r="F33" s="265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船橋市立丸山小学校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515767027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 x14ac:dyDescent="0.2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 x14ac:dyDescent="0.2">
      <c r="A35" s="263">
        <v>6</v>
      </c>
      <c r="B35" s="263">
        <f>IF(入力!B35="","",入力!B35)</f>
        <v>6</v>
      </c>
      <c r="C35" s="264" t="str">
        <f>IF(入力!C36="","",入力!C36&amp;"　"&amp;入力!E36)</f>
        <v>大貫　翔夢</v>
      </c>
      <c r="D35" s="265"/>
      <c r="E35" s="265"/>
      <c r="F35" s="265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松戸市立東松戸小学校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518880941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 x14ac:dyDescent="0.2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 x14ac:dyDescent="0.2">
      <c r="A37" s="263">
        <v>7</v>
      </c>
      <c r="B37" s="263">
        <f>IF(入力!B37="","",入力!B37)</f>
        <v>7</v>
      </c>
      <c r="C37" s="264" t="str">
        <f>IF(入力!C38="","",入力!C38&amp;"　"&amp;入力!E38)</f>
        <v>閑野　蒼紫</v>
      </c>
      <c r="D37" s="265"/>
      <c r="E37" s="265"/>
      <c r="F37" s="265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船橋市立丸山小学校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518628802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 x14ac:dyDescent="0.2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 x14ac:dyDescent="0.2">
      <c r="A39" s="263">
        <v>8</v>
      </c>
      <c r="B39" s="263">
        <f>IF(入力!B39="","",入力!B39)</f>
        <v>8</v>
      </c>
      <c r="C39" s="264" t="str">
        <f>IF(入力!C40="","",入力!C40&amp;"　"&amp;入力!E40)</f>
        <v>八木　隼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船橋市立丸山小学校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519402661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 x14ac:dyDescent="0.2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 x14ac:dyDescent="0.2">
      <c r="A41" s="263">
        <v>9</v>
      </c>
      <c r="B41" s="263">
        <f>IF(入力!B41="","",入力!B41)</f>
        <v>9</v>
      </c>
      <c r="C41" s="264" t="str">
        <f>IF(入力!C42="","",入力!C42&amp;"　"&amp;入力!E42)</f>
        <v>石田　勇太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船橋市立二和小学校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516960234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 x14ac:dyDescent="0.2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 x14ac:dyDescent="0.2">
      <c r="A43" s="263">
        <v>10</v>
      </c>
      <c r="B43" s="263">
        <f>IF(入力!B43="","",入力!B43)</f>
        <v>10</v>
      </c>
      <c r="C43" s="264" t="str">
        <f>IF(入力!C44="","",入力!C44&amp;"　"&amp;入力!E44)</f>
        <v>林　大翔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柏市立高柳小学校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518633387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 x14ac:dyDescent="0.2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 x14ac:dyDescent="0.2">
      <c r="A45" s="263">
        <v>11</v>
      </c>
      <c r="B45" s="263">
        <f>IF(入力!B45="","",入力!B45)</f>
        <v>11</v>
      </c>
      <c r="C45" s="264" t="str">
        <f>IF(入力!C46="","",入力!C46&amp;"　"&amp;入力!E46)</f>
        <v>林　大晴</v>
      </c>
      <c r="D45" s="265"/>
      <c r="E45" s="265"/>
      <c r="F45" s="265"/>
      <c r="G45" s="263">
        <f>IF(入力!G45="","",入力!G45)</f>
        <v>5</v>
      </c>
      <c r="H45" s="263" t="str">
        <f>IF(入力!H45="","",入力!H45)</f>
        <v/>
      </c>
      <c r="I45" s="263" t="str">
        <f>IF(入力!I45="","",入力!I45)</f>
        <v>柏市立高柳小学校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518633370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 x14ac:dyDescent="0.2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 x14ac:dyDescent="0.2">
      <c r="A47" s="263">
        <v>12</v>
      </c>
      <c r="B47" s="263">
        <f>IF(入力!B47="","",入力!B47)</f>
        <v>12</v>
      </c>
      <c r="C47" s="264" t="str">
        <f>IF(入力!C48="","",入力!C48&amp;"　"&amp;入力!E48)</f>
        <v>田所　優太</v>
      </c>
      <c r="D47" s="265"/>
      <c r="E47" s="265"/>
      <c r="F47" s="265"/>
      <c r="G47" s="263">
        <f>IF(入力!G47="","",入力!G47)</f>
        <v>6</v>
      </c>
      <c r="H47" s="263" t="str">
        <f>IF(入力!H47="","",入力!H47)</f>
        <v/>
      </c>
      <c r="I47" s="263" t="str">
        <f>IF(入力!I47="","",入力!I47)</f>
        <v>鎌ケ谷市立鎌ケ谷小学校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519845680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 x14ac:dyDescent="0.2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 x14ac:dyDescent="0.2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 x14ac:dyDescent="0.2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 x14ac:dyDescent="0.2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 x14ac:dyDescent="0.2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 x14ac:dyDescent="0.2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 x14ac:dyDescent="0.2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 x14ac:dyDescent="0.2"/>
  <cols>
    <col min="1" max="1" width="11" style="23" customWidth="1"/>
    <col min="2" max="2" width="27" style="23" customWidth="1"/>
    <col min="3" max="16384" width="9" style="23"/>
  </cols>
  <sheetData>
    <row r="1" spans="1:41" x14ac:dyDescent="0.2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 x14ac:dyDescent="0.25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 x14ac:dyDescent="0.25">
      <c r="C3" s="27"/>
      <c r="D3" s="27"/>
      <c r="G3" s="31"/>
    </row>
    <row r="4" spans="1:41" x14ac:dyDescent="0.2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 x14ac:dyDescent="0.25">
      <c r="A5" s="440"/>
      <c r="B5" s="441"/>
      <c r="C5" s="441"/>
      <c r="D5" s="441"/>
      <c r="E5" s="441"/>
      <c r="F5" s="441"/>
      <c r="G5" s="442"/>
      <c r="H5" s="29" t="str">
        <f>IF(入力!J3="","",入力!J3)</f>
        <v>男子</v>
      </c>
      <c r="I5" s="29">
        <f>入力!Y25</f>
        <v>12</v>
      </c>
      <c r="J5" s="443" t="str">
        <f>IF(入力!A55="","",入力!A55)</f>
        <v>この厳しい状況の中、多くの方々のおかげで本大会が開催されることに感謝いたします。
仲間と一緒にバレーボールができる喜びをかみしめ、一生懸命プレーし、全力で楽しみます。
そして切符を手に入れ、全国の頂点を目指します！</v>
      </c>
      <c r="K5" s="444"/>
      <c r="L5" s="444"/>
      <c r="M5" s="444"/>
      <c r="N5" s="444"/>
      <c r="O5" s="444"/>
      <c r="P5" s="444"/>
      <c r="Q5" s="445"/>
    </row>
    <row r="6" spans="1:41" x14ac:dyDescent="0.2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 x14ac:dyDescent="0.2">
      <c r="A7" s="32">
        <f>IF(入力!J5="","",入力!J5)</f>
        <v>12002</v>
      </c>
      <c r="B7" s="33" t="str">
        <f>IF(入力!C3="","",入力!C3)</f>
        <v>丸山VCボーイズ</v>
      </c>
      <c r="C7" s="33" t="str">
        <f>IF(入力!C2="","",入力!C2)</f>
        <v>マルヤマヴィシーボーイズ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東武野田</v>
      </c>
      <c r="S7" s="33" t="str">
        <f>IF(入力!AE5="","",入力!AE5)</f>
        <v>馬込沢</v>
      </c>
      <c r="T7" s="33"/>
      <c r="U7" s="33">
        <f>IF(入力!C4="","",入力!C4)</f>
        <v>43076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 x14ac:dyDescent="0.2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 x14ac:dyDescent="0.2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 x14ac:dyDescent="0.25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 x14ac:dyDescent="0.2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 x14ac:dyDescent="0.2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 x14ac:dyDescent="0.2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 x14ac:dyDescent="0.2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 x14ac:dyDescent="0.2">
      <c r="A16" s="76">
        <v>1</v>
      </c>
      <c r="B16" s="75" t="s">
        <v>123</v>
      </c>
      <c r="C16" s="33" t="str">
        <f>IF(入力!C8="","",入力!C8)</f>
        <v>築山</v>
      </c>
      <c r="D16" s="33" t="str">
        <f>IF(入力!E8="","",入力!E8)</f>
        <v>秀夫</v>
      </c>
      <c r="E16" s="33" t="str">
        <f>IF(入力!C7="","",入力!C7)</f>
        <v>ツキヤマ</v>
      </c>
      <c r="F16" s="33" t="str">
        <f>IF(入力!E7="","",入力!E7)</f>
        <v>ヒデオ</v>
      </c>
      <c r="G16" s="33">
        <f>IF(入力!G7="","",入力!G7)</f>
        <v>507290696</v>
      </c>
      <c r="H16" s="33">
        <f>IF(入力!J7="","",入力!J7)</f>
        <v>12416</v>
      </c>
      <c r="I16" s="33">
        <f>IF(入力!M7="","",入力!M7)</f>
        <v>217589</v>
      </c>
      <c r="J16" s="33"/>
      <c r="K16" s="33"/>
      <c r="L16" s="33">
        <f>IF(入力!AT7="","",入力!AT7)</f>
        <v>67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0048</v>
      </c>
      <c r="T16" s="33" t="str">
        <f>IF(入力!P8="","",入力!P8)</f>
        <v>千葉県船橋市丸山2-28-19</v>
      </c>
      <c r="U16" s="33" t="str">
        <f>IF(入力!AL7="","",入力!AL7)</f>
        <v>047</v>
      </c>
      <c r="V16" s="33" t="str">
        <f>IF(入力!AK8="","",入力!AK8)</f>
        <v>439</v>
      </c>
      <c r="W16" s="33" t="str">
        <f>IF(入力!AP8="","",入力!AP8)</f>
        <v>0977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 x14ac:dyDescent="0.2">
      <c r="A17" s="76">
        <v>2</v>
      </c>
      <c r="B17" s="75" t="s">
        <v>144</v>
      </c>
      <c r="C17" s="33" t="str">
        <f>IF(入力!C10="","",入力!C10)</f>
        <v>飯田</v>
      </c>
      <c r="D17" s="33" t="str">
        <f>IF(入力!E10="","",入力!E10)</f>
        <v>流空</v>
      </c>
      <c r="E17" s="33" t="str">
        <f>IF(入力!C9="","",入力!C9)</f>
        <v>イイダ</v>
      </c>
      <c r="F17" s="33" t="str">
        <f>IF(入力!E9="","",入力!E9)</f>
        <v>ルカ</v>
      </c>
      <c r="G17" s="33">
        <f>IF(入力!G9="","",入力!G9)</f>
        <v>506899447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20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0048</v>
      </c>
      <c r="T17" s="33" t="str">
        <f>IF(入力!P10="","",入力!P10)</f>
        <v>千葉県船橋市丸山4-10-1-306</v>
      </c>
      <c r="U17" s="33" t="str">
        <f>IF(入力!AL9="","",入力!AL9)</f>
        <v>047</v>
      </c>
      <c r="V17" s="33" t="str">
        <f>IF(入力!AK10="","",入力!AK10)</f>
        <v>439</v>
      </c>
      <c r="W17" s="33" t="str">
        <f>IF(入力!AP10="","",入力!AP10)</f>
        <v>3531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x14ac:dyDescent="0.2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 x14ac:dyDescent="0.2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 x14ac:dyDescent="0.2">
      <c r="A20" s="76">
        <v>5</v>
      </c>
      <c r="B20" s="75" t="s">
        <v>147</v>
      </c>
      <c r="C20" s="33" t="str">
        <f>IF(入力!C12="","",入力!C12)</f>
        <v>平方</v>
      </c>
      <c r="D20" s="33" t="str">
        <f>IF(入力!E12="","",入力!E12)</f>
        <v>理恵子</v>
      </c>
      <c r="E20" s="33" t="str">
        <f>IF(入力!C11="","",入力!C11)</f>
        <v>ヒラカタ</v>
      </c>
      <c r="F20" s="33" t="str">
        <f>IF(入力!E11="","",入力!E11)</f>
        <v>リエコ</v>
      </c>
      <c r="G20" s="33">
        <f>IF(入力!G11="","",入力!G11)</f>
        <v>518133566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45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0041</v>
      </c>
      <c r="T20" s="33" t="str">
        <f>IF(入力!P12="","",入力!P12)</f>
        <v>千葉県船橋市旭町5-5-33</v>
      </c>
      <c r="U20" s="33" t="str">
        <f>IF(入力!AL11="","",入力!AL11)</f>
        <v>090</v>
      </c>
      <c r="V20" s="33" t="str">
        <f>IF(入力!AK12="","",入力!AK12)</f>
        <v>1373</v>
      </c>
      <c r="W20" s="33" t="str">
        <f>IF(入力!AP12="","",入力!AP12)</f>
        <v>2475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 x14ac:dyDescent="0.2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 x14ac:dyDescent="0.2">
      <c r="A22" s="76">
        <v>7</v>
      </c>
      <c r="B22" s="75" t="s">
        <v>125</v>
      </c>
      <c r="C22" s="33" t="str">
        <f>IF(入力!C16="","",入力!C16)</f>
        <v>築山</v>
      </c>
      <c r="D22" s="33" t="str">
        <f>IF(入力!E16="","",入力!E16)</f>
        <v>秀夫</v>
      </c>
      <c r="E22" s="33" t="str">
        <f>IF(入力!C15="","",入力!C15)</f>
        <v>ツキヤマ</v>
      </c>
      <c r="F22" s="33" t="str">
        <f>IF(入力!E15="","",入力!E15)</f>
        <v>ヒデオ</v>
      </c>
      <c r="G22" s="33"/>
      <c r="H22" s="33"/>
      <c r="I22" s="33"/>
      <c r="J22" s="33"/>
      <c r="K22" s="33"/>
      <c r="L22" s="33">
        <f>IF(入力!AT15="","",入力!AT15)</f>
        <v>67</v>
      </c>
      <c r="M22" s="33"/>
      <c r="N22" s="33">
        <f>IF(入力!C21="","",入力!C21)</f>
        <v>90</v>
      </c>
      <c r="O22" s="33">
        <f>IF(入力!E21="","",入力!E21)</f>
        <v>5314</v>
      </c>
      <c r="P22" s="33">
        <f>IF(入力!G21="","",入力!G21)</f>
        <v>9417</v>
      </c>
      <c r="Q22" s="33"/>
      <c r="R22" s="33" t="str">
        <f>IF(入力!R15="","",入力!R15)</f>
        <v>273</v>
      </c>
      <c r="S22" s="33" t="str">
        <f>IF(入力!W15="","",入力!W15)</f>
        <v>0048</v>
      </c>
      <c r="T22" s="33" t="str">
        <f>IF(入力!P16="","",入力!P16)</f>
        <v>千葉県船橋市丸山2-28-19</v>
      </c>
      <c r="U22" s="33" t="str">
        <f>IF(入力!AL15="","",入力!AL15)</f>
        <v>047</v>
      </c>
      <c r="V22" s="33" t="str">
        <f>IF(入力!AK16="","",入力!AK16)</f>
        <v>439</v>
      </c>
      <c r="W22" s="33" t="str">
        <f>IF(入力!AP16="","",入力!AP16)</f>
        <v>0977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 x14ac:dyDescent="0.2">
      <c r="A23" s="76">
        <v>8</v>
      </c>
      <c r="B23" s="75" t="s">
        <v>126</v>
      </c>
      <c r="C23" s="33" t="str">
        <f>IF(入力!$C$14="","",入力!$C$14)</f>
        <v>宮城</v>
      </c>
      <c r="D23" s="33" t="str">
        <f>IF(入力!$E$14="","",入力!$E$14)</f>
        <v>洋一</v>
      </c>
      <c r="E23" s="33" t="str">
        <f>IF(入力!$C$13="","",入力!$C$13)</f>
        <v>ミヤンジョウ</v>
      </c>
      <c r="F23" s="33" t="str">
        <f>IF(入力!$E$13="","",入力!$E$13)</f>
        <v>ヨウイチ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 x14ac:dyDescent="0.2">
      <c r="A24" s="76">
        <v>9</v>
      </c>
      <c r="B24" s="75" t="s">
        <v>127</v>
      </c>
      <c r="C24" s="75" t="str">
        <f>VLOOKUP($B$51,$A$53:$F$352,3)</f>
        <v>平方</v>
      </c>
      <c r="D24" s="75" t="str">
        <f>VLOOKUP($B$51,$A$53:$F$352,4)</f>
        <v>大翔</v>
      </c>
      <c r="E24" s="75" t="str">
        <f>VLOOKUP($B$51,$A$53:$F$352,5)</f>
        <v>ヒラカタ</v>
      </c>
      <c r="F24" s="75" t="str">
        <f>VLOOKUP($B$51,$A$53:$F$352,6)</f>
        <v>タイガ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 x14ac:dyDescent="0.2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 x14ac:dyDescent="0.2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 x14ac:dyDescent="0.2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 x14ac:dyDescent="0.2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 x14ac:dyDescent="0.2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 x14ac:dyDescent="0.2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 x14ac:dyDescent="0.2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 x14ac:dyDescent="0.2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 x14ac:dyDescent="0.2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 x14ac:dyDescent="0.2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 x14ac:dyDescent="0.2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 x14ac:dyDescent="0.2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 x14ac:dyDescent="0.2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 x14ac:dyDescent="0.2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 x14ac:dyDescent="0.25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 x14ac:dyDescent="0.2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 x14ac:dyDescent="0.2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 x14ac:dyDescent="0.2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 x14ac:dyDescent="0.2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 x14ac:dyDescent="0.2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 x14ac:dyDescent="0.2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 x14ac:dyDescent="0.2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 x14ac:dyDescent="0.2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 x14ac:dyDescent="0.2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 x14ac:dyDescent="0.25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 x14ac:dyDescent="0.25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 x14ac:dyDescent="0.2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 x14ac:dyDescent="0.2">
      <c r="A53" s="32">
        <v>1</v>
      </c>
      <c r="B53" s="33" t="str">
        <f>IF(入力!B25="","",入力!B25)</f>
        <v>①</v>
      </c>
      <c r="C53" s="33" t="str">
        <f>IF(入力!C26="","",入力!C26)</f>
        <v>平方</v>
      </c>
      <c r="D53" s="33" t="str">
        <f>IF(入力!E26="","",入力!E26)</f>
        <v>大翔</v>
      </c>
      <c r="E53" s="33" t="str">
        <f>IF(入力!C25="","",入力!C25)</f>
        <v>ヒラカタ</v>
      </c>
      <c r="F53" s="33" t="str">
        <f>IF(入力!E25="","",入力!E25)</f>
        <v>タイガ</v>
      </c>
      <c r="G53" s="33">
        <f>IF(入力!M25="","",入力!M25)</f>
        <v>515280053</v>
      </c>
      <c r="H53" s="33" t="str">
        <f>IF(入力!I25="","",入力!I25)</f>
        <v>船橋市立塚田小学校</v>
      </c>
      <c r="I53" s="33">
        <f>IF(入力!G25="","",入力!G25)</f>
        <v>6</v>
      </c>
      <c r="J53" s="33">
        <f>IF(入力!P25="","",入力!P25)</f>
        <v>169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 x14ac:dyDescent="0.2">
      <c r="A54" s="32">
        <f>A53+1</f>
        <v>2</v>
      </c>
      <c r="B54" s="33">
        <f>IF(入力!B27="","",入力!B27)</f>
        <v>2</v>
      </c>
      <c r="C54" s="33" t="str">
        <f>IF(入力!C28="","",入力!C28)</f>
        <v>岩﨑</v>
      </c>
      <c r="D54" s="33" t="str">
        <f>IF(入力!E28="","",入力!E28)</f>
        <v>直太朗</v>
      </c>
      <c r="E54" s="33" t="str">
        <f>IF(入力!C27="","",入力!C27)</f>
        <v>イワサキ</v>
      </c>
      <c r="F54" s="33" t="str">
        <f>IF(入力!E27="","",入力!E27)</f>
        <v>ナオタロウ</v>
      </c>
      <c r="G54" s="33">
        <f>IF(入力!M27="","",入力!M27)</f>
        <v>518628796</v>
      </c>
      <c r="H54" s="33" t="str">
        <f>IF(入力!I27="","",入力!I27)</f>
        <v>柏市立富勢小学校</v>
      </c>
      <c r="I54" s="33">
        <f>IF(入力!G27="","",入力!G27)</f>
        <v>6</v>
      </c>
      <c r="J54" s="33">
        <f>IF(入力!P27="","",入力!P27)</f>
        <v>149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 x14ac:dyDescent="0.2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清野</v>
      </c>
      <c r="D55" s="33" t="str">
        <f>IF(入力!E30="","",入力!E30)</f>
        <v>光央</v>
      </c>
      <c r="E55" s="33" t="str">
        <f>IF(入力!C29="","",入力!C29)</f>
        <v>セイノ</v>
      </c>
      <c r="F55" s="33" t="str">
        <f>IF(入力!E29="","",入力!E29)</f>
        <v>コオ</v>
      </c>
      <c r="G55" s="33">
        <f>IF(入力!M29="","",入力!M29)</f>
        <v>515877142</v>
      </c>
      <c r="H55" s="33" t="str">
        <f>IF(入力!I29="","",入力!I29)</f>
        <v>船橋市立行田西小学校</v>
      </c>
      <c r="I55" s="33">
        <f>IF(入力!G29="","",入力!G29)</f>
        <v>6</v>
      </c>
      <c r="J55" s="33">
        <f>IF(入力!P29="","",入力!P29)</f>
        <v>151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 x14ac:dyDescent="0.2">
      <c r="A56" s="32">
        <f t="shared" si="0"/>
        <v>4</v>
      </c>
      <c r="B56" s="33">
        <f>IF(入力!B31="","",入力!B31)</f>
        <v>4</v>
      </c>
      <c r="C56" s="33" t="str">
        <f>IF(入力!C32="","",入力!C32)</f>
        <v>臼井</v>
      </c>
      <c r="D56" s="33" t="str">
        <f>IF(入力!E32="","",入力!E32)</f>
        <v>暖眞</v>
      </c>
      <c r="E56" s="33" t="str">
        <f>IF(入力!C31="","",入力!C31)</f>
        <v>ウスイ</v>
      </c>
      <c r="F56" s="33" t="str">
        <f>IF(入力!E31="","",入力!E31)</f>
        <v>ハルマ</v>
      </c>
      <c r="G56" s="33">
        <f>IF(入力!M31="","",入力!M31)</f>
        <v>518880934</v>
      </c>
      <c r="H56" s="33" t="str">
        <f>IF(入力!I31="","",入力!I31)</f>
        <v>鎌ケ谷市立西部小学校</v>
      </c>
      <c r="I56" s="33">
        <f>IF(入力!G31="","",入力!G31)</f>
        <v>6</v>
      </c>
      <c r="J56" s="33">
        <f>IF(入力!P31="","",入力!P31)</f>
        <v>147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 x14ac:dyDescent="0.2">
      <c r="A57" s="32">
        <f t="shared" si="0"/>
        <v>5</v>
      </c>
      <c r="B57" s="33">
        <f>IF(入力!B33="","",入力!B33)</f>
        <v>5</v>
      </c>
      <c r="C57" s="33" t="str">
        <f>IF(入力!C34="","",入力!C34)</f>
        <v>勝又</v>
      </c>
      <c r="D57" s="33" t="str">
        <f>IF(入力!E34="","",入力!E34)</f>
        <v>玲音</v>
      </c>
      <c r="E57" s="33" t="str">
        <f>IF(入力!C33="","",入力!C33)</f>
        <v>カツマタ</v>
      </c>
      <c r="F57" s="33" t="str">
        <f>IF(入力!E33="","",入力!E33)</f>
        <v>レイン</v>
      </c>
      <c r="G57" s="33">
        <f>IF(入力!M33="","",入力!M33)</f>
        <v>515767027</v>
      </c>
      <c r="H57" s="33" t="str">
        <f>IF(入力!I33="","",入力!I33)</f>
        <v>船橋市立丸山小学校</v>
      </c>
      <c r="I57" s="33">
        <f>IF(入力!G33="","",入力!G33)</f>
        <v>6</v>
      </c>
      <c r="J57" s="33">
        <f>IF(入力!P33="","",入力!P33)</f>
        <v>152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 x14ac:dyDescent="0.2">
      <c r="A58" s="32">
        <f t="shared" si="0"/>
        <v>6</v>
      </c>
      <c r="B58" s="33">
        <f>IF(入力!B35="","",入力!B35)</f>
        <v>6</v>
      </c>
      <c r="C58" s="33" t="str">
        <f>IF(入力!C36="","",入力!C36)</f>
        <v>大貫</v>
      </c>
      <c r="D58" s="33" t="str">
        <f>IF(入力!E36="","",入力!E36)</f>
        <v>翔夢</v>
      </c>
      <c r="E58" s="33" t="str">
        <f>IF(入力!C35="","",入力!C35)</f>
        <v>オオヌキ</v>
      </c>
      <c r="F58" s="33" t="str">
        <f>IF(入力!E35="","",入力!E35)</f>
        <v>ツバサ</v>
      </c>
      <c r="G58" s="33">
        <f>IF(入力!M35="","",入力!M35)</f>
        <v>518880941</v>
      </c>
      <c r="H58" s="33" t="str">
        <f>IF(入力!I35="","",入力!I35)</f>
        <v>松戸市立東松戸小学校</v>
      </c>
      <c r="I58" s="33">
        <f>IF(入力!G35="","",入力!G35)</f>
        <v>6</v>
      </c>
      <c r="J58" s="33">
        <f>IF(入力!P35="","",入力!P35)</f>
        <v>155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 x14ac:dyDescent="0.2">
      <c r="A59" s="32">
        <f t="shared" si="0"/>
        <v>7</v>
      </c>
      <c r="B59" s="33">
        <f>IF(入力!B37="","",入力!B37)</f>
        <v>7</v>
      </c>
      <c r="C59" s="33" t="str">
        <f>IF(入力!C38="","",入力!C38)</f>
        <v>閑野</v>
      </c>
      <c r="D59" s="33" t="str">
        <f>IF(入力!E38="","",入力!E38)</f>
        <v>蒼紫</v>
      </c>
      <c r="E59" s="33" t="str">
        <f>IF(入力!C37="","",入力!C37)</f>
        <v>シズノ</v>
      </c>
      <c r="F59" s="33" t="str">
        <f>IF(入力!E37="","",入力!E37)</f>
        <v>アオシ</v>
      </c>
      <c r="G59" s="33">
        <f>IF(入力!M37="","",入力!M37)</f>
        <v>518628802</v>
      </c>
      <c r="H59" s="33" t="str">
        <f>IF(入力!I37="","",入力!I37)</f>
        <v>船橋市立丸山小学校</v>
      </c>
      <c r="I59" s="33">
        <f>IF(入力!G37="","",入力!G37)</f>
        <v>6</v>
      </c>
      <c r="J59" s="33">
        <f>IF(入力!P37="","",入力!P37)</f>
        <v>150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 x14ac:dyDescent="0.2">
      <c r="A60" s="32">
        <f t="shared" si="0"/>
        <v>8</v>
      </c>
      <c r="B60" s="33">
        <f>IF(入力!B39="","",入力!B39)</f>
        <v>8</v>
      </c>
      <c r="C60" s="33" t="str">
        <f>IF(入力!C40="","",入力!C40)</f>
        <v>八木</v>
      </c>
      <c r="D60" s="33" t="str">
        <f>IF(入力!E40="","",入力!E40)</f>
        <v>隼</v>
      </c>
      <c r="E60" s="33" t="str">
        <f>IF(入力!C39="","",入力!C39)</f>
        <v>ヤギ</v>
      </c>
      <c r="F60" s="33" t="str">
        <f>IF(入力!E39="","",入力!E39)</f>
        <v>ハヤト</v>
      </c>
      <c r="G60" s="33">
        <f>IF(入力!M39="","",入力!M39)</f>
        <v>519402661</v>
      </c>
      <c r="H60" s="33" t="str">
        <f>IF(入力!I39="","",入力!I39)</f>
        <v>船橋市立丸山小学校</v>
      </c>
      <c r="I60" s="33">
        <f>IF(入力!G39="","",入力!G39)</f>
        <v>5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 x14ac:dyDescent="0.2">
      <c r="A61" s="32">
        <f t="shared" si="0"/>
        <v>9</v>
      </c>
      <c r="B61" s="33">
        <f>IF(入力!B41="","",入力!B41)</f>
        <v>9</v>
      </c>
      <c r="C61" s="33" t="str">
        <f>IF(入力!C42="","",入力!C42)</f>
        <v>石田</v>
      </c>
      <c r="D61" s="33" t="str">
        <f>IF(入力!E42="","",入力!E42)</f>
        <v>勇太</v>
      </c>
      <c r="E61" s="33" t="str">
        <f>IF(入力!C41="","",入力!C41)</f>
        <v>イシダ</v>
      </c>
      <c r="F61" s="33" t="str">
        <f>IF(入力!E41="","",入力!E41)</f>
        <v>ユウタ</v>
      </c>
      <c r="G61" s="33">
        <f>IF(入力!M41="","",入力!M41)</f>
        <v>516960234</v>
      </c>
      <c r="H61" s="33" t="str">
        <f>IF(入力!I41="","",入力!I41)</f>
        <v>船橋市立二和小学校</v>
      </c>
      <c r="I61" s="33">
        <f>IF(入力!G41="","",入力!G41)</f>
        <v>5</v>
      </c>
      <c r="J61" s="33">
        <f>IF(入力!P41="","",入力!P41)</f>
        <v>153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 x14ac:dyDescent="0.2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林</v>
      </c>
      <c r="D62" s="33" t="str">
        <f>IF(入力!E44="","",入力!E44)</f>
        <v>大翔</v>
      </c>
      <c r="E62" s="33" t="str">
        <f>IF(入力!C43="","",入力!C43)</f>
        <v>ハヤシ</v>
      </c>
      <c r="F62" s="33" t="str">
        <f>IF(入力!E43="","",入力!E43)</f>
        <v>ヒロト</v>
      </c>
      <c r="G62" s="33">
        <f>IF(入力!M43="","",入力!M43)</f>
        <v>518633387</v>
      </c>
      <c r="H62" s="33" t="str">
        <f>IF(入力!I43="","",入力!I43)</f>
        <v>柏市立高柳小学校</v>
      </c>
      <c r="I62" s="33">
        <f>IF(入力!G43="","",入力!G43)</f>
        <v>4</v>
      </c>
      <c r="J62" s="33">
        <f>IF(入力!P43="","",入力!P43)</f>
        <v>135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 x14ac:dyDescent="0.2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林</v>
      </c>
      <c r="D63" s="33" t="str">
        <f>IF(入力!E46="","",入力!E46)</f>
        <v>大晴</v>
      </c>
      <c r="E63" s="33" t="str">
        <f>IF(入力!C45="","",入力!C45)</f>
        <v>ハヤシ</v>
      </c>
      <c r="F63" s="33" t="str">
        <f>IF(入力!E45="","",入力!E45)</f>
        <v>タイセイ</v>
      </c>
      <c r="G63" s="33">
        <f>IF(入力!M45="","",入力!M45)</f>
        <v>518633370</v>
      </c>
      <c r="H63" s="33" t="str">
        <f>IF(入力!I45="","",入力!I45)</f>
        <v>柏市立高柳小学校</v>
      </c>
      <c r="I63" s="33">
        <f>IF(入力!G45="","",入力!G45)</f>
        <v>5</v>
      </c>
      <c r="J63" s="33">
        <f>IF(入力!P45="","",入力!P45)</f>
        <v>149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 x14ac:dyDescent="0.2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田所</v>
      </c>
      <c r="D64" s="33" t="str">
        <f>IF(入力!E48="","",入力!E48)</f>
        <v>優太</v>
      </c>
      <c r="E64" s="33" t="str">
        <f>IF(入力!C47="","",入力!C47)</f>
        <v>タドコロ</v>
      </c>
      <c r="F64" s="33" t="str">
        <f>IF(入力!E47="","",入力!E47)</f>
        <v>ユウタ</v>
      </c>
      <c r="G64" s="33">
        <f>IF(入力!M47="","",入力!M47)</f>
        <v>519845680</v>
      </c>
      <c r="H64" s="33" t="str">
        <f>IF(入力!I47="","",入力!I47)</f>
        <v>鎌ケ谷市立鎌ケ谷小学校</v>
      </c>
      <c r="I64" s="33">
        <f>IF(入力!G47="","",入力!G47)</f>
        <v>6</v>
      </c>
      <c r="J64" s="33">
        <f>IF(入力!P47="","",入力!P47)</f>
        <v>147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 x14ac:dyDescent="0.2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 x14ac:dyDescent="0.2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 x14ac:dyDescent="0.2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 x14ac:dyDescent="0.2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 x14ac:dyDescent="0.2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 x14ac:dyDescent="0.2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 x14ac:dyDescent="0.2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 x14ac:dyDescent="0.2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 x14ac:dyDescent="0.2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 x14ac:dyDescent="0.2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 x14ac:dyDescent="0.2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 x14ac:dyDescent="0.2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 x14ac:dyDescent="0.2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 x14ac:dyDescent="0.2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 x14ac:dyDescent="0.2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 x14ac:dyDescent="0.2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 x14ac:dyDescent="0.2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 x14ac:dyDescent="0.2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 x14ac:dyDescent="0.2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 x14ac:dyDescent="0.2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 x14ac:dyDescent="0.2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 x14ac:dyDescent="0.2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 x14ac:dyDescent="0.2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 x14ac:dyDescent="0.2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 x14ac:dyDescent="0.2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 x14ac:dyDescent="0.2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 x14ac:dyDescent="0.2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 x14ac:dyDescent="0.2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 x14ac:dyDescent="0.2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 x14ac:dyDescent="0.2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 x14ac:dyDescent="0.2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 x14ac:dyDescent="0.2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 x14ac:dyDescent="0.2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 x14ac:dyDescent="0.2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 x14ac:dyDescent="0.2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 x14ac:dyDescent="0.2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 x14ac:dyDescent="0.2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 x14ac:dyDescent="0.2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 x14ac:dyDescent="0.2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 x14ac:dyDescent="0.2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 x14ac:dyDescent="0.2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 x14ac:dyDescent="0.2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 x14ac:dyDescent="0.2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 x14ac:dyDescent="0.2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 x14ac:dyDescent="0.2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 x14ac:dyDescent="0.2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 x14ac:dyDescent="0.2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 x14ac:dyDescent="0.2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 x14ac:dyDescent="0.2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 x14ac:dyDescent="0.2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 x14ac:dyDescent="0.2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 x14ac:dyDescent="0.2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 x14ac:dyDescent="0.2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 x14ac:dyDescent="0.2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 x14ac:dyDescent="0.2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 x14ac:dyDescent="0.2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 x14ac:dyDescent="0.2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 x14ac:dyDescent="0.2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 x14ac:dyDescent="0.2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 x14ac:dyDescent="0.2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 x14ac:dyDescent="0.2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 x14ac:dyDescent="0.2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 x14ac:dyDescent="0.2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 x14ac:dyDescent="0.2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 x14ac:dyDescent="0.2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 x14ac:dyDescent="0.2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 x14ac:dyDescent="0.2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 x14ac:dyDescent="0.2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 x14ac:dyDescent="0.2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 x14ac:dyDescent="0.2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 x14ac:dyDescent="0.2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 x14ac:dyDescent="0.2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 x14ac:dyDescent="0.2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 x14ac:dyDescent="0.2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 x14ac:dyDescent="0.2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 x14ac:dyDescent="0.2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 x14ac:dyDescent="0.2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 x14ac:dyDescent="0.2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 x14ac:dyDescent="0.2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 x14ac:dyDescent="0.2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 x14ac:dyDescent="0.2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 x14ac:dyDescent="0.2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 x14ac:dyDescent="0.2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 x14ac:dyDescent="0.2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 x14ac:dyDescent="0.2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 x14ac:dyDescent="0.2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 x14ac:dyDescent="0.2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 x14ac:dyDescent="0.2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 x14ac:dyDescent="0.2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 x14ac:dyDescent="0.2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 x14ac:dyDescent="0.2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 x14ac:dyDescent="0.2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 x14ac:dyDescent="0.2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 x14ac:dyDescent="0.2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 x14ac:dyDescent="0.2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 x14ac:dyDescent="0.2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 x14ac:dyDescent="0.2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 x14ac:dyDescent="0.2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 x14ac:dyDescent="0.2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 x14ac:dyDescent="0.2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 x14ac:dyDescent="0.2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 x14ac:dyDescent="0.2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 x14ac:dyDescent="0.2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 x14ac:dyDescent="0.2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 x14ac:dyDescent="0.2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 x14ac:dyDescent="0.2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 x14ac:dyDescent="0.2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 x14ac:dyDescent="0.2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 x14ac:dyDescent="0.2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 x14ac:dyDescent="0.2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 x14ac:dyDescent="0.2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 x14ac:dyDescent="0.2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 x14ac:dyDescent="0.2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 x14ac:dyDescent="0.2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 x14ac:dyDescent="0.2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 x14ac:dyDescent="0.2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 x14ac:dyDescent="0.2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 x14ac:dyDescent="0.2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 x14ac:dyDescent="0.2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 x14ac:dyDescent="0.2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 x14ac:dyDescent="0.2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 x14ac:dyDescent="0.2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 x14ac:dyDescent="0.2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 x14ac:dyDescent="0.2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 x14ac:dyDescent="0.2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 x14ac:dyDescent="0.2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 x14ac:dyDescent="0.2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 x14ac:dyDescent="0.2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 x14ac:dyDescent="0.2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 x14ac:dyDescent="0.2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 x14ac:dyDescent="0.2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 x14ac:dyDescent="0.2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 x14ac:dyDescent="0.2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 x14ac:dyDescent="0.2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 x14ac:dyDescent="0.2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 x14ac:dyDescent="0.2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 x14ac:dyDescent="0.2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 x14ac:dyDescent="0.2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 x14ac:dyDescent="0.2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 x14ac:dyDescent="0.2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 x14ac:dyDescent="0.2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 x14ac:dyDescent="0.2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 x14ac:dyDescent="0.2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 x14ac:dyDescent="0.2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 x14ac:dyDescent="0.2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 x14ac:dyDescent="0.2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 x14ac:dyDescent="0.2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 x14ac:dyDescent="0.2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 x14ac:dyDescent="0.2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 x14ac:dyDescent="0.2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 x14ac:dyDescent="0.2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 x14ac:dyDescent="0.2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 x14ac:dyDescent="0.2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 x14ac:dyDescent="0.2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 x14ac:dyDescent="0.2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 x14ac:dyDescent="0.2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 x14ac:dyDescent="0.2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 x14ac:dyDescent="0.2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 x14ac:dyDescent="0.2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 x14ac:dyDescent="0.2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 x14ac:dyDescent="0.2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 x14ac:dyDescent="0.2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 x14ac:dyDescent="0.2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 x14ac:dyDescent="0.2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 x14ac:dyDescent="0.2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 x14ac:dyDescent="0.2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 x14ac:dyDescent="0.2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 x14ac:dyDescent="0.2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 x14ac:dyDescent="0.2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 x14ac:dyDescent="0.2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 x14ac:dyDescent="0.2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 x14ac:dyDescent="0.2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 x14ac:dyDescent="0.2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 x14ac:dyDescent="0.2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 x14ac:dyDescent="0.2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 x14ac:dyDescent="0.2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 x14ac:dyDescent="0.2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 x14ac:dyDescent="0.2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 x14ac:dyDescent="0.2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 x14ac:dyDescent="0.2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 x14ac:dyDescent="0.2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 x14ac:dyDescent="0.2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 x14ac:dyDescent="0.2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 x14ac:dyDescent="0.2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 x14ac:dyDescent="0.2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 x14ac:dyDescent="0.2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 x14ac:dyDescent="0.2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 x14ac:dyDescent="0.2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 x14ac:dyDescent="0.2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 x14ac:dyDescent="0.2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 x14ac:dyDescent="0.2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 x14ac:dyDescent="0.2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 x14ac:dyDescent="0.2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 x14ac:dyDescent="0.2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 x14ac:dyDescent="0.2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 x14ac:dyDescent="0.2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 x14ac:dyDescent="0.2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 x14ac:dyDescent="0.2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 x14ac:dyDescent="0.2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 x14ac:dyDescent="0.2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 x14ac:dyDescent="0.2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 x14ac:dyDescent="0.2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 x14ac:dyDescent="0.2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 x14ac:dyDescent="0.2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 x14ac:dyDescent="0.2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 x14ac:dyDescent="0.2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 x14ac:dyDescent="0.2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 x14ac:dyDescent="0.2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 x14ac:dyDescent="0.2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 x14ac:dyDescent="0.2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 x14ac:dyDescent="0.2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 x14ac:dyDescent="0.2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 x14ac:dyDescent="0.2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 x14ac:dyDescent="0.2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 x14ac:dyDescent="0.2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 x14ac:dyDescent="0.2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 x14ac:dyDescent="0.2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 x14ac:dyDescent="0.2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 x14ac:dyDescent="0.2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 x14ac:dyDescent="0.2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 x14ac:dyDescent="0.2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 x14ac:dyDescent="0.2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 x14ac:dyDescent="0.2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 x14ac:dyDescent="0.2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 x14ac:dyDescent="0.2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 x14ac:dyDescent="0.2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 x14ac:dyDescent="0.2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 x14ac:dyDescent="0.2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 x14ac:dyDescent="0.2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 x14ac:dyDescent="0.2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 x14ac:dyDescent="0.2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 x14ac:dyDescent="0.2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 x14ac:dyDescent="0.2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 x14ac:dyDescent="0.2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 x14ac:dyDescent="0.2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 x14ac:dyDescent="0.2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 x14ac:dyDescent="0.2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 x14ac:dyDescent="0.2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 x14ac:dyDescent="0.2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 x14ac:dyDescent="0.2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 x14ac:dyDescent="0.2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 x14ac:dyDescent="0.2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 x14ac:dyDescent="0.2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 x14ac:dyDescent="0.2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 x14ac:dyDescent="0.2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 x14ac:dyDescent="0.2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 x14ac:dyDescent="0.2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 x14ac:dyDescent="0.2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 x14ac:dyDescent="0.2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 x14ac:dyDescent="0.2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 x14ac:dyDescent="0.2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 x14ac:dyDescent="0.2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 x14ac:dyDescent="0.2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 x14ac:dyDescent="0.2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 x14ac:dyDescent="0.2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 x14ac:dyDescent="0.2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 x14ac:dyDescent="0.2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 x14ac:dyDescent="0.2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 x14ac:dyDescent="0.2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 x14ac:dyDescent="0.2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 x14ac:dyDescent="0.2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 x14ac:dyDescent="0.2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 x14ac:dyDescent="0.2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 x14ac:dyDescent="0.2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 x14ac:dyDescent="0.2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 x14ac:dyDescent="0.2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 x14ac:dyDescent="0.2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 x14ac:dyDescent="0.2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 x14ac:dyDescent="0.2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 x14ac:dyDescent="0.2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 x14ac:dyDescent="0.2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 x14ac:dyDescent="0.2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 x14ac:dyDescent="0.2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 x14ac:dyDescent="0.2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 x14ac:dyDescent="0.2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 x14ac:dyDescent="0.2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 x14ac:dyDescent="0.2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 x14ac:dyDescent="0.2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 x14ac:dyDescent="0.2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 x14ac:dyDescent="0.2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 x14ac:dyDescent="0.2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 x14ac:dyDescent="0.2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 x14ac:dyDescent="0.2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 x14ac:dyDescent="0.2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 x14ac:dyDescent="0.2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 x14ac:dyDescent="0.2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 x14ac:dyDescent="0.2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 x14ac:dyDescent="0.2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Tsukiyama</cp:lastModifiedBy>
  <cp:lastPrinted>2016-05-09T15:17:35Z</cp:lastPrinted>
  <dcterms:created xsi:type="dcterms:W3CDTF">2014-04-05T09:56:00Z</dcterms:created>
  <dcterms:modified xsi:type="dcterms:W3CDTF">2021-05-23T11:32:29Z</dcterms:modified>
</cp:coreProperties>
</file>