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<sst xmlns="http://schemas.openxmlformats.org/spreadsheetml/2006/main" count="442" uniqueCount="307">
  <si>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</si>
  <si>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</si>
  <si>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</si>
  <si>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</si>
  <si>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</si>
  <si>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</si>
  <si>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</si>
  <si>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</si>
  <si>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</si>
  <si>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</si>
  <si>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</si>
  <si>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</si>
  <si>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</si>
  <si>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</si>
  <si>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</si>
  <si>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</si>
  <si>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</si>
  <si>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</si>
  <si>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</si>
  <si>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</si>
  <si>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</si>
  <si>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</si>
  <si>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</si>
  <si>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</si>
  <si>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</si>
  <si>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</si>
  <si>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</si>
  <si>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</si>
  <si>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</si>
  <si>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</si>
  <si>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</si>
  <si>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</si>
  <si>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</si>
  <si>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</si>
  <si>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</si>
  <si>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</si>
  <si>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</si>
  <si>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</si>
  <si>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</si>
  <si>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</si>
  <si>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</si>
  <si>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</si>
  <si>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</si>
  <si>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</si>
  <si>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</si>
  <si>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</si>
  <si>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</si>
  <si>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</si>
  <si>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</si>
  <si>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</si>
  <si>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</si>
  <si>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</si>
  <si>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</si>
  <si>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</si>
  <si>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</si>
  <si>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</si>
  <si>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</si>
  <si>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</si>
  <si>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</si>
  <si>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</si>
  <si>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</si>
  <si>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</si>
  <si>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</si>
  <si>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</si>
  <si>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</si>
  <si>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</si>
  <si>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</si>
  <si>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</si>
  <si>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</si>
  <si>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</si>
  <si>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</si>
  <si>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</si>
  <si>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</si>
  <si>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</si>
  <si>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</si>
  <si>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</si>
  <si>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</si>
  <si>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</si>
  <si>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</si>
  <si>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</si>
  <si>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</si>
  <si>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</si>
  <si>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</si>
  <si>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</si>
  <si>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</si>
  <si>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</si>
  <si>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</si>
  <si>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</si>
  <si>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</si>
  <si>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</si>
  <si>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</si>
  <si>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</si>
  <si>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</si>
  <si>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</si>
  <si>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</si>
  <si>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</si>
  <si>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</si>
  <si>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</si>
  <si>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</si>
  <si>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</si>
  <si>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</si>
  <si>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</si>
  <si>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</si>
  <si>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</si>
  <si>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</si>
  <si>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</si>
  <si>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</si>
  <si>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</si>
  <si>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</si>
  <si>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</si>
  <si>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</si>
  <si>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</si>
  <si>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</si>
  <si>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</si>
  <si>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</si>
  <si>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</si>
  <si>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</si>
  <si>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</si>
  <si>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</si>
  <si>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</si>
  <si>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</si>
  <si>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</si>
  <si>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</si>
  <si>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</si>
  <si>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</si>
  <si>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</si>
  <si>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</si>
  <si>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</si>
  <si>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</si>
  <si>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</si>
  <si>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</si>
  <si>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</si>
  <si>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</si>
  <si>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</si>
  <si>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</si>
  <si>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</si>
  <si>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</si>
  <si>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</si>
  <si>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</si>
  <si>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</si>
  <si>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</si>
  <si>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</si>
  <si>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</si>
  <si>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</si>
  <si>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</si>
  <si>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</si>
  <si>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</si>
  <si>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</si>
  <si>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</si>
  <si>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</si>
  <si>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</si>
  <si>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</si>
  <si>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</si>
  <si>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</si>
  <si>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</si>
  <si>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</si>
  <si>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</si>
  <si>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</si>
  <si>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</si>
  <si>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</si>
  <si>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</si>
  <si>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</si>
  <si>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</si>
  <si>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</si>
  <si>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</si>
  <si>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</si>
  <si>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</si>
  <si>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</si>
  <si>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</si>
  <si>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</si>
  <si>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</si>
  <si>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</si>
  <si>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</si>
  <si>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</si>
  <si>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</si>
  <si>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</si>
  <si>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</si>
  <si>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</si>
  <si>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</si>
  <si>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</si>
  <si>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</si>
  <si>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</si>
  <si>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</si>
  <si>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</si>
  <si>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</si>
  <si>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</si>
  <si>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</si>
  <si>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</si>
  <si>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</si>
  <si>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</si>
  <si>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</si>
  <si>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</si>
  <si>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</si>
  <si>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</si>
  <si>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</si>
  <si>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</si>
  <si>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</si>
  <si>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</si>
  <si>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</si>
  <si>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</si>
  <si>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</si>
  <si>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丸山ＶＣボーイズ</t>
    <rPh sb="0" eb="2">
      <t>マルヤマ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</si>
  <si>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</si>
  <si>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</si>
  <si>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</si>
  <si>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</si>
  <si>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</si>
  <si>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</si>
  <si>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</si>
  <si>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</si>
  <si>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船橋市</t>
    <rPh sb="0" eb="3">
      <t>フナバシシ</t>
    </rPh>
    <phoneticPr fontId="2"/>
  </si>
  <si>
    <t>東武野田</t>
    <rPh sb="0" eb="2">
      <t>トウブ</t>
    </rPh>
    <rPh sb="2" eb="4">
      <t>ノダ</t>
    </rPh>
    <phoneticPr fontId="2"/>
  </si>
  <si>
    <t>馬込沢</t>
    <rPh sb="0" eb="3">
      <t>マゴメザワ</t>
    </rPh>
    <phoneticPr fontId="2"/>
  </si>
  <si>
    <t>桑田</t>
    <rPh sb="0" eb="2">
      <t>クワタ</t>
    </rPh>
    <phoneticPr fontId="2"/>
  </si>
  <si>
    <t>英治</t>
    <rPh sb="0" eb="2">
      <t>エイジ</t>
    </rPh>
    <phoneticPr fontId="2"/>
  </si>
  <si>
    <t>クワタ</t>
    <phoneticPr fontId="2"/>
  </si>
  <si>
    <t>エイジ</t>
    <phoneticPr fontId="2"/>
  </si>
  <si>
    <t>千葉県船橋市丸山2-28-19</t>
    <rPh sb="0" eb="3">
      <t>チバケン</t>
    </rPh>
    <rPh sb="3" eb="5">
      <t>フナバシ</t>
    </rPh>
    <rPh sb="5" eb="6">
      <t>シ</t>
    </rPh>
    <rPh sb="6" eb="8">
      <t>マルヤマ</t>
    </rPh>
    <phoneticPr fontId="2"/>
  </si>
  <si>
    <t>千葉県船橋市丸山3-59-7</t>
    <rPh sb="0" eb="3">
      <t>チバケン</t>
    </rPh>
    <rPh sb="3" eb="5">
      <t>フナバシ</t>
    </rPh>
    <rPh sb="5" eb="6">
      <t>シ</t>
    </rPh>
    <rPh sb="6" eb="8">
      <t>マルヤマ</t>
    </rPh>
    <phoneticPr fontId="2"/>
  </si>
  <si>
    <t>273</t>
    <phoneticPr fontId="2"/>
  </si>
  <si>
    <t>0048</t>
    <phoneticPr fontId="2"/>
  </si>
  <si>
    <t>047</t>
    <phoneticPr fontId="2"/>
  </si>
  <si>
    <t>439</t>
    <phoneticPr fontId="2"/>
  </si>
  <si>
    <t>0977</t>
    <phoneticPr fontId="2"/>
  </si>
  <si>
    <t>1654</t>
    <phoneticPr fontId="2"/>
  </si>
  <si>
    <t>0048</t>
    <phoneticPr fontId="2"/>
  </si>
  <si>
    <t>0048</t>
    <phoneticPr fontId="2"/>
  </si>
  <si>
    <t>0977</t>
    <phoneticPr fontId="2"/>
  </si>
  <si>
    <t>ツバキ</t>
    <phoneticPr fontId="2"/>
  </si>
  <si>
    <t>ヤマト</t>
    <phoneticPr fontId="2"/>
  </si>
  <si>
    <t>椿</t>
    <rPh sb="0" eb="1">
      <t>ツバキ</t>
    </rPh>
    <phoneticPr fontId="2"/>
  </si>
  <si>
    <t>大和</t>
    <rPh sb="0" eb="2">
      <t>ヤマト</t>
    </rPh>
    <phoneticPr fontId="2"/>
  </si>
  <si>
    <t>クリタ</t>
    <phoneticPr fontId="2"/>
  </si>
  <si>
    <t>リョウ</t>
    <phoneticPr fontId="2"/>
  </si>
  <si>
    <t>市川市立宮久保小学校</t>
    <rPh sb="0" eb="3">
      <t>イチカワシ</t>
    </rPh>
    <rPh sb="3" eb="4">
      <t>リツ</t>
    </rPh>
    <rPh sb="4" eb="7">
      <t>ミヤクボ</t>
    </rPh>
    <rPh sb="7" eb="10">
      <t>ショウガッコウ</t>
    </rPh>
    <phoneticPr fontId="2"/>
  </si>
  <si>
    <t>栗田</t>
    <rPh sb="0" eb="2">
      <t>クリタ</t>
    </rPh>
    <phoneticPr fontId="2"/>
  </si>
  <si>
    <t>諒</t>
    <rPh sb="0" eb="1">
      <t>リョウ</t>
    </rPh>
    <phoneticPr fontId="2"/>
  </si>
  <si>
    <t>タムラ</t>
    <phoneticPr fontId="2"/>
  </si>
  <si>
    <t>リク</t>
    <phoneticPr fontId="2"/>
  </si>
  <si>
    <t>船橋市立法典東小学校</t>
    <rPh sb="0" eb="3">
      <t>フナバシシ</t>
    </rPh>
    <rPh sb="3" eb="4">
      <t>リツ</t>
    </rPh>
    <rPh sb="4" eb="6">
      <t>ホウテン</t>
    </rPh>
    <rPh sb="6" eb="7">
      <t>ヒガシ</t>
    </rPh>
    <rPh sb="7" eb="10">
      <t>ショウガッコウ</t>
    </rPh>
    <phoneticPr fontId="2"/>
  </si>
  <si>
    <t>田村</t>
    <rPh sb="0" eb="2">
      <t>タムラ</t>
    </rPh>
    <phoneticPr fontId="2"/>
  </si>
  <si>
    <t>陸</t>
    <rPh sb="0" eb="1">
      <t>リク</t>
    </rPh>
    <phoneticPr fontId="2"/>
  </si>
  <si>
    <t>イシハラ</t>
    <phoneticPr fontId="2"/>
  </si>
  <si>
    <t>カイセイ</t>
    <phoneticPr fontId="2"/>
  </si>
  <si>
    <t>石原</t>
    <rPh sb="0" eb="2">
      <t>イシハラ</t>
    </rPh>
    <phoneticPr fontId="2"/>
  </si>
  <si>
    <t>魁生</t>
    <rPh sb="0" eb="1">
      <t>カイ</t>
    </rPh>
    <rPh sb="1" eb="2">
      <t>セイ</t>
    </rPh>
    <phoneticPr fontId="2"/>
  </si>
  <si>
    <t>サクライ</t>
    <phoneticPr fontId="2"/>
  </si>
  <si>
    <t>マコト</t>
    <phoneticPr fontId="2"/>
  </si>
  <si>
    <t>我孫子市立第一小学校</t>
    <rPh sb="0" eb="4">
      <t>アビコシ</t>
    </rPh>
    <rPh sb="4" eb="5">
      <t>リツ</t>
    </rPh>
    <rPh sb="5" eb="7">
      <t>ダイイチ</t>
    </rPh>
    <rPh sb="7" eb="10">
      <t>ショウガッコウ</t>
    </rPh>
    <phoneticPr fontId="2"/>
  </si>
  <si>
    <t>櫻井</t>
    <rPh sb="0" eb="2">
      <t>サクライ</t>
    </rPh>
    <phoneticPr fontId="2"/>
  </si>
  <si>
    <t>信人</t>
    <rPh sb="0" eb="1">
      <t>シン</t>
    </rPh>
    <rPh sb="1" eb="2">
      <t>ヒト</t>
    </rPh>
    <phoneticPr fontId="2"/>
  </si>
  <si>
    <t>クワタ</t>
    <phoneticPr fontId="2"/>
  </si>
  <si>
    <t>桑田</t>
    <rPh sb="0" eb="2">
      <t>クワタ</t>
    </rPh>
    <phoneticPr fontId="2"/>
  </si>
  <si>
    <t>英雄</t>
    <rPh sb="0" eb="2">
      <t>ヒデオ</t>
    </rPh>
    <phoneticPr fontId="2"/>
  </si>
  <si>
    <t>サワグチ</t>
    <phoneticPr fontId="2"/>
  </si>
  <si>
    <t>カイト</t>
    <phoneticPr fontId="2"/>
  </si>
  <si>
    <t>船橋市立八栄小学校</t>
    <rPh sb="0" eb="3">
      <t>フナバシシ</t>
    </rPh>
    <rPh sb="3" eb="4">
      <t>リツ</t>
    </rPh>
    <rPh sb="4" eb="5">
      <t>ハチ</t>
    </rPh>
    <rPh sb="5" eb="6">
      <t>サカエ</t>
    </rPh>
    <rPh sb="6" eb="9">
      <t>ショウガッコウ</t>
    </rPh>
    <phoneticPr fontId="2"/>
  </si>
  <si>
    <t>澤口</t>
    <rPh sb="0" eb="2">
      <t>サワグチ</t>
    </rPh>
    <phoneticPr fontId="2"/>
  </si>
  <si>
    <t>魁仁</t>
    <rPh sb="0" eb="1">
      <t>カイ</t>
    </rPh>
    <rPh sb="1" eb="2">
      <t>ジン</t>
    </rPh>
    <phoneticPr fontId="2"/>
  </si>
  <si>
    <t>ウエクサ</t>
    <phoneticPr fontId="2"/>
  </si>
  <si>
    <t>ミツキ</t>
    <phoneticPr fontId="2"/>
  </si>
  <si>
    <t>船橋市立塚田小学校</t>
    <rPh sb="0" eb="3">
      <t>フナバシシ</t>
    </rPh>
    <rPh sb="3" eb="4">
      <t>リツ</t>
    </rPh>
    <rPh sb="4" eb="6">
      <t>ツカダ</t>
    </rPh>
    <rPh sb="6" eb="9">
      <t>ショウガッコウ</t>
    </rPh>
    <phoneticPr fontId="2"/>
  </si>
  <si>
    <t>植草</t>
    <rPh sb="0" eb="2">
      <t>ウエクサ</t>
    </rPh>
    <phoneticPr fontId="2"/>
  </si>
  <si>
    <t>光稀</t>
    <rPh sb="0" eb="1">
      <t>ミツ</t>
    </rPh>
    <rPh sb="1" eb="2">
      <t>キ</t>
    </rPh>
    <phoneticPr fontId="2"/>
  </si>
  <si>
    <t>タカハシ</t>
    <phoneticPr fontId="2"/>
  </si>
  <si>
    <t>カズマ</t>
    <phoneticPr fontId="2"/>
  </si>
  <si>
    <t>高橋</t>
    <rPh sb="0" eb="2">
      <t>タカハシ</t>
    </rPh>
    <phoneticPr fontId="2"/>
  </si>
  <si>
    <t>和馬</t>
    <rPh sb="0" eb="2">
      <t>カズマ</t>
    </rPh>
    <phoneticPr fontId="2"/>
  </si>
  <si>
    <t>ヤマナカ</t>
    <phoneticPr fontId="2"/>
  </si>
  <si>
    <t>ヤマト</t>
    <phoneticPr fontId="2"/>
  </si>
  <si>
    <t>大和</t>
    <rPh sb="0" eb="2">
      <t>ヤマト</t>
    </rPh>
    <phoneticPr fontId="2"/>
  </si>
  <si>
    <t>山中</t>
    <rPh sb="0" eb="2">
      <t>ヤマナカ</t>
    </rPh>
    <phoneticPr fontId="2"/>
  </si>
  <si>
    <t>アサイ</t>
    <phoneticPr fontId="2"/>
  </si>
  <si>
    <t>ツカサ</t>
    <phoneticPr fontId="2"/>
  </si>
  <si>
    <t>司</t>
    <rPh sb="0" eb="1">
      <t>ツカサ</t>
    </rPh>
    <phoneticPr fontId="2"/>
  </si>
  <si>
    <t>浅井</t>
    <rPh sb="0" eb="2">
      <t>アサイ</t>
    </rPh>
    <phoneticPr fontId="2"/>
  </si>
  <si>
    <t>タナカ</t>
    <phoneticPr fontId="2"/>
  </si>
  <si>
    <t>イマ</t>
    <phoneticPr fontId="2"/>
  </si>
  <si>
    <t>衣優</t>
    <rPh sb="0" eb="1">
      <t>イ</t>
    </rPh>
    <rPh sb="1" eb="2">
      <t>ユウ</t>
    </rPh>
    <phoneticPr fontId="2"/>
  </si>
  <si>
    <t>田中</t>
    <rPh sb="0" eb="2">
      <t>タナカ</t>
    </rPh>
    <phoneticPr fontId="2"/>
  </si>
  <si>
    <t>カツマタ</t>
    <phoneticPr fontId="2"/>
  </si>
  <si>
    <t>ショウゴ</t>
    <phoneticPr fontId="2"/>
  </si>
  <si>
    <t>勝吾</t>
    <rPh sb="0" eb="1">
      <t>ショウ</t>
    </rPh>
    <rPh sb="1" eb="2">
      <t>ゴ</t>
    </rPh>
    <phoneticPr fontId="2"/>
  </si>
  <si>
    <t>勝又</t>
    <rPh sb="0" eb="2">
      <t>カツマタ</t>
    </rPh>
    <phoneticPr fontId="2"/>
  </si>
  <si>
    <t>スエヒロ</t>
    <phoneticPr fontId="2"/>
  </si>
  <si>
    <t>アキナリ</t>
    <phoneticPr fontId="2"/>
  </si>
  <si>
    <t>昭成</t>
    <rPh sb="0" eb="1">
      <t>ショウ</t>
    </rPh>
    <rPh sb="1" eb="2">
      <t>ナリ</t>
    </rPh>
    <phoneticPr fontId="2"/>
  </si>
  <si>
    <t>末弘</t>
    <rPh sb="0" eb="2">
      <t>スエヒロ</t>
    </rPh>
    <phoneticPr fontId="2"/>
  </si>
  <si>
    <t>我孫子市立第四小学校</t>
    <rPh sb="0" eb="4">
      <t>アビコシ</t>
    </rPh>
    <rPh sb="4" eb="5">
      <t>リツ</t>
    </rPh>
    <rPh sb="5" eb="6">
      <t>ダイ</t>
    </rPh>
    <rPh sb="6" eb="7">
      <t>ヨン</t>
    </rPh>
    <rPh sb="7" eb="10">
      <t>ショウガッコウ</t>
    </rPh>
    <phoneticPr fontId="2"/>
  </si>
  <si>
    <t>船橋市立丸山小学校</t>
    <rPh sb="0" eb="3">
      <t>フナバシシ</t>
    </rPh>
    <rPh sb="3" eb="4">
      <t>リツ</t>
    </rPh>
    <rPh sb="4" eb="6">
      <t>マルヤマ</t>
    </rPh>
    <rPh sb="6" eb="9">
      <t>ショウガッコウ</t>
    </rPh>
    <phoneticPr fontId="2"/>
  </si>
  <si>
    <t>白井市立南山小学校</t>
    <rPh sb="0" eb="3">
      <t>シロイシ</t>
    </rPh>
    <rPh sb="3" eb="4">
      <t>リツ</t>
    </rPh>
    <rPh sb="4" eb="6">
      <t>ミナミヤマ</t>
    </rPh>
    <rPh sb="6" eb="9">
      <t>ショウガッコウ</t>
    </rPh>
    <phoneticPr fontId="2"/>
  </si>
  <si>
    <t>船橋市立法典小学校</t>
    <rPh sb="0" eb="3">
      <t>フナバシシ</t>
    </rPh>
    <rPh sb="3" eb="4">
      <t>リツ</t>
    </rPh>
    <rPh sb="4" eb="5">
      <t>ホウ</t>
    </rPh>
    <rPh sb="5" eb="6">
      <t>テン</t>
    </rPh>
    <rPh sb="6" eb="9">
      <t>ショウガッコウ</t>
    </rPh>
    <phoneticPr fontId="2"/>
  </si>
  <si>
    <t>船橋市立夏見台小学校</t>
    <rPh sb="0" eb="3">
      <t>フナバシシ</t>
    </rPh>
    <rPh sb="3" eb="4">
      <t>リツ</t>
    </rPh>
    <rPh sb="4" eb="6">
      <t>ナツミ</t>
    </rPh>
    <rPh sb="6" eb="7">
      <t>ダイ</t>
    </rPh>
    <rPh sb="7" eb="10">
      <t>ショウガッコウ</t>
    </rPh>
    <phoneticPr fontId="2"/>
  </si>
  <si>
    <t>船橋市立坪井小学校</t>
    <rPh sb="0" eb="3">
      <t>フナバシシ</t>
    </rPh>
    <rPh sb="3" eb="4">
      <t>リツ</t>
    </rPh>
    <rPh sb="4" eb="6">
      <t>ツボイ</t>
    </rPh>
    <rPh sb="6" eb="9">
      <t>ショウガッコウ</t>
    </rPh>
    <phoneticPr fontId="2"/>
  </si>
  <si>
    <t>①</t>
    <phoneticPr fontId="2"/>
  </si>
  <si>
    <t>272</t>
    <phoneticPr fontId="2"/>
  </si>
  <si>
    <t>0811</t>
    <phoneticPr fontId="2"/>
  </si>
  <si>
    <t>千葉県市川市北方町4-1705-16</t>
    <rPh sb="0" eb="3">
      <t>チバケン</t>
    </rPh>
    <rPh sb="3" eb="6">
      <t>イチカワシ</t>
    </rPh>
    <rPh sb="6" eb="7">
      <t>キタ</t>
    </rPh>
    <rPh sb="7" eb="8">
      <t>ホウ</t>
    </rPh>
    <rPh sb="8" eb="9">
      <t>マチ</t>
    </rPh>
    <phoneticPr fontId="2"/>
  </si>
  <si>
    <t>047</t>
    <phoneticPr fontId="2"/>
  </si>
  <si>
    <t>718</t>
    <phoneticPr fontId="2"/>
  </si>
  <si>
    <t>8816</t>
    <phoneticPr fontId="2"/>
  </si>
  <si>
    <t>松戸市立松飛台第二小学校</t>
    <rPh sb="0" eb="3">
      <t>マツドシ</t>
    </rPh>
    <rPh sb="3" eb="4">
      <t>リツ</t>
    </rPh>
    <rPh sb="4" eb="5">
      <t>マツ</t>
    </rPh>
    <rPh sb="5" eb="6">
      <t>ヒ</t>
    </rPh>
    <rPh sb="6" eb="7">
      <t>ダイ</t>
    </rPh>
    <rPh sb="7" eb="9">
      <t>ダイニ</t>
    </rPh>
    <rPh sb="9" eb="12">
      <t>ショウガッコウ</t>
    </rPh>
    <phoneticPr fontId="2"/>
  </si>
  <si>
    <t>田村</t>
    <rPh sb="0" eb="2">
      <t>タムラ</t>
    </rPh>
    <phoneticPr fontId="2"/>
  </si>
  <si>
    <t>夏子</t>
    <rPh sb="0" eb="2">
      <t>ナツコ</t>
    </rPh>
    <phoneticPr fontId="2"/>
  </si>
  <si>
    <t>タムラ</t>
    <phoneticPr fontId="2"/>
  </si>
  <si>
    <t>ナツコ</t>
    <phoneticPr fontId="2"/>
  </si>
  <si>
    <t>皆さまへの感謝の気持ち忘れず、挑戦者丸山VCボーイズは、チーム一丸となって優勝を目指します。
「あきらめない」「「あせらない」「あてにしない」で一人一人が一所懸命プレーします。
応援よろしくお願いいたします。</t>
    <rPh sb="0" eb="1">
      <t>ミナ</t>
    </rPh>
    <rPh sb="5" eb="7">
      <t>カンシャ</t>
    </rPh>
    <rPh sb="8" eb="10">
      <t>キモ</t>
    </rPh>
    <rPh sb="11" eb="12">
      <t>ワス</t>
    </rPh>
    <rPh sb="15" eb="18">
      <t>チョウセンシャ</t>
    </rPh>
    <rPh sb="18" eb="20">
      <t>マルヤマ</t>
    </rPh>
    <rPh sb="31" eb="33">
      <t>イチガン</t>
    </rPh>
    <rPh sb="37" eb="39">
      <t>ユウショウ</t>
    </rPh>
    <rPh sb="40" eb="42">
      <t>メザ</t>
    </rPh>
    <rPh sb="72" eb="74">
      <t>ヒトリ</t>
    </rPh>
    <rPh sb="74" eb="76">
      <t>ヒトリ</t>
    </rPh>
    <rPh sb="77" eb="79">
      <t>イッショ</t>
    </rPh>
    <rPh sb="79" eb="81">
      <t>ケンメイ</t>
    </rPh>
    <rPh sb="89" eb="91">
      <t>オウエン</t>
    </rPh>
    <rPh sb="96" eb="97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</si>
</sst>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  <pageSetUpPr fitToPage="1"/>
  </sheetPr>
  <dimension ref="A1:AY56"/>
  <sheetViews>
    <sheetView showGridLines="0" tabSelected="1" view="pageBreakPreview" topLeftCell="A25" zoomScaleNormal="100" workbookViewId="0">
      <selection activeCell="AN39" sqref="AN3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200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201</v>
      </c>
      <c r="D3" s="218"/>
      <c r="E3" s="218"/>
      <c r="F3" s="218"/>
      <c r="G3" s="218"/>
      <c r="H3" s="218"/>
      <c r="I3" s="219"/>
      <c r="J3" s="83" t="s">
        <v>158</v>
      </c>
      <c r="K3" s="84"/>
      <c r="L3" s="84"/>
      <c r="M3" s="84"/>
      <c r="N3" s="84"/>
      <c r="O3" s="85"/>
      <c r="P3" s="207" t="s">
        <v>210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179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2">
        <v>12002</v>
      </c>
      <c r="K5" s="152"/>
      <c r="L5" s="152"/>
      <c r="M5" s="152"/>
      <c r="N5" s="152"/>
      <c r="O5" s="152"/>
      <c r="P5" s="197" t="s">
        <v>211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212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7" t="s">
        <v>202</v>
      </c>
      <c r="D7" s="138"/>
      <c r="E7" s="110" t="s">
        <v>203</v>
      </c>
      <c r="F7" s="111"/>
      <c r="G7" s="92">
        <v>507290696</v>
      </c>
      <c r="H7" s="92"/>
      <c r="I7" s="92"/>
      <c r="J7" s="92">
        <v>12416</v>
      </c>
      <c r="K7" s="92"/>
      <c r="L7" s="92"/>
      <c r="M7" s="92">
        <v>217589</v>
      </c>
      <c r="N7" s="92"/>
      <c r="O7" s="92"/>
      <c r="P7" s="89" t="s">
        <v>72</v>
      </c>
      <c r="Q7" s="90"/>
      <c r="R7" s="108" t="s">
        <v>219</v>
      </c>
      <c r="S7" s="108"/>
      <c r="T7" s="108"/>
      <c r="U7" s="108"/>
      <c r="V7" s="50" t="s">
        <v>73</v>
      </c>
      <c r="W7" s="107" t="s">
        <v>220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3" t="s">
        <v>221</v>
      </c>
      <c r="AM7" s="153"/>
      <c r="AN7" s="153"/>
      <c r="AO7" s="153"/>
      <c r="AP7" s="153"/>
      <c r="AQ7" s="153"/>
      <c r="AR7" s="153"/>
      <c r="AS7" s="59" t="s">
        <v>75</v>
      </c>
      <c r="AT7" s="260">
        <v>63</v>
      </c>
    </row>
    <row r="8" spans="1:51" ht="18" customHeight="1">
      <c r="A8" s="99"/>
      <c r="B8" s="100"/>
      <c r="C8" s="140" t="s">
        <v>204</v>
      </c>
      <c r="D8" s="141"/>
      <c r="E8" s="142" t="s">
        <v>205</v>
      </c>
      <c r="F8" s="143"/>
      <c r="G8" s="92"/>
      <c r="H8" s="92"/>
      <c r="I8" s="92"/>
      <c r="J8" s="92"/>
      <c r="K8" s="92"/>
      <c r="L8" s="92"/>
      <c r="M8" s="92"/>
      <c r="N8" s="92"/>
      <c r="O8" s="92"/>
      <c r="P8" s="154" t="s">
        <v>217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6" t="s">
        <v>222</v>
      </c>
      <c r="AL8" s="157"/>
      <c r="AM8" s="157"/>
      <c r="AN8" s="157"/>
      <c r="AO8" s="60" t="s">
        <v>76</v>
      </c>
      <c r="AP8" s="157" t="s">
        <v>223</v>
      </c>
      <c r="AQ8" s="157"/>
      <c r="AR8" s="157"/>
      <c r="AS8" s="158"/>
      <c r="AT8" s="260"/>
    </row>
    <row r="9" spans="1:51" ht="14.45" customHeight="1">
      <c r="A9" s="99" t="s">
        <v>150</v>
      </c>
      <c r="B9" s="100"/>
      <c r="C9" s="137" t="s">
        <v>206</v>
      </c>
      <c r="D9" s="138"/>
      <c r="E9" s="110" t="s">
        <v>207</v>
      </c>
      <c r="F9" s="111"/>
      <c r="G9" s="92"/>
      <c r="H9" s="92"/>
      <c r="I9" s="92"/>
      <c r="J9" s="92">
        <v>18501</v>
      </c>
      <c r="K9" s="92"/>
      <c r="L9" s="92"/>
      <c r="M9" s="92"/>
      <c r="N9" s="92"/>
      <c r="O9" s="92"/>
      <c r="P9" s="89" t="s">
        <v>72</v>
      </c>
      <c r="Q9" s="90"/>
      <c r="R9" s="108" t="s">
        <v>219</v>
      </c>
      <c r="S9" s="108"/>
      <c r="T9" s="108"/>
      <c r="U9" s="108"/>
      <c r="V9" s="50" t="s">
        <v>73</v>
      </c>
      <c r="W9" s="107" t="s">
        <v>225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3" t="s">
        <v>221</v>
      </c>
      <c r="AM9" s="153"/>
      <c r="AN9" s="153"/>
      <c r="AO9" s="153"/>
      <c r="AP9" s="153"/>
      <c r="AQ9" s="153"/>
      <c r="AR9" s="153"/>
      <c r="AS9" s="59" t="s">
        <v>194</v>
      </c>
      <c r="AT9" s="261">
        <v>56</v>
      </c>
    </row>
    <row r="10" spans="1:51" ht="18" customHeight="1">
      <c r="A10" s="99"/>
      <c r="B10" s="100"/>
      <c r="C10" s="140" t="s">
        <v>208</v>
      </c>
      <c r="D10" s="141"/>
      <c r="E10" s="142" t="s">
        <v>209</v>
      </c>
      <c r="F10" s="143"/>
      <c r="G10" s="92"/>
      <c r="H10" s="92"/>
      <c r="I10" s="92"/>
      <c r="J10" s="92"/>
      <c r="K10" s="92"/>
      <c r="L10" s="92"/>
      <c r="M10" s="92"/>
      <c r="N10" s="92"/>
      <c r="O10" s="92"/>
      <c r="P10" s="154" t="s">
        <v>218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204"/>
      <c r="AK10" s="156" t="s">
        <v>222</v>
      </c>
      <c r="AL10" s="157"/>
      <c r="AM10" s="157"/>
      <c r="AN10" s="157"/>
      <c r="AO10" s="60" t="s">
        <v>195</v>
      </c>
      <c r="AP10" s="157" t="s">
        <v>224</v>
      </c>
      <c r="AQ10" s="157"/>
      <c r="AR10" s="157"/>
      <c r="AS10" s="158"/>
      <c r="AT10" s="261"/>
    </row>
    <row r="11" spans="1:51" ht="14.45" customHeight="1">
      <c r="A11" s="99" t="s">
        <v>151</v>
      </c>
      <c r="B11" s="100"/>
      <c r="C11" s="137" t="s">
        <v>215</v>
      </c>
      <c r="D11" s="138"/>
      <c r="E11" s="110" t="s">
        <v>216</v>
      </c>
      <c r="F11" s="111"/>
      <c r="G11" s="92">
        <v>515587912</v>
      </c>
      <c r="H11" s="92"/>
      <c r="I11" s="92"/>
      <c r="J11" s="92"/>
      <c r="K11" s="92"/>
      <c r="L11" s="92"/>
      <c r="M11" s="92">
        <v>376557</v>
      </c>
      <c r="N11" s="92"/>
      <c r="O11" s="92"/>
      <c r="P11" s="89" t="s">
        <v>72</v>
      </c>
      <c r="Q11" s="90"/>
      <c r="R11" s="108" t="s">
        <v>295</v>
      </c>
      <c r="S11" s="108"/>
      <c r="T11" s="108"/>
      <c r="U11" s="108"/>
      <c r="V11" s="50" t="s">
        <v>73</v>
      </c>
      <c r="W11" s="107" t="s">
        <v>296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3" t="s">
        <v>298</v>
      </c>
      <c r="AM11" s="153"/>
      <c r="AN11" s="153"/>
      <c r="AO11" s="153"/>
      <c r="AP11" s="153"/>
      <c r="AQ11" s="153"/>
      <c r="AR11" s="153"/>
      <c r="AS11" s="59" t="s">
        <v>194</v>
      </c>
      <c r="AT11" s="261">
        <v>43</v>
      </c>
    </row>
    <row r="12" spans="1:51" ht="18" customHeight="1">
      <c r="A12" s="99"/>
      <c r="B12" s="100"/>
      <c r="C12" s="140" t="s">
        <v>213</v>
      </c>
      <c r="D12" s="141"/>
      <c r="E12" s="142" t="s">
        <v>214</v>
      </c>
      <c r="F12" s="143"/>
      <c r="G12" s="92"/>
      <c r="H12" s="92"/>
      <c r="I12" s="92"/>
      <c r="J12" s="92"/>
      <c r="K12" s="92"/>
      <c r="L12" s="92"/>
      <c r="M12" s="92"/>
      <c r="N12" s="92"/>
      <c r="O12" s="92"/>
      <c r="P12" s="154" t="s">
        <v>297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204"/>
      <c r="AK12" s="156" t="s">
        <v>299</v>
      </c>
      <c r="AL12" s="157"/>
      <c r="AM12" s="157"/>
      <c r="AN12" s="157"/>
      <c r="AO12" s="60" t="s">
        <v>195</v>
      </c>
      <c r="AP12" s="157" t="s">
        <v>300</v>
      </c>
      <c r="AQ12" s="157"/>
      <c r="AR12" s="157"/>
      <c r="AS12" s="158"/>
      <c r="AT12" s="261"/>
    </row>
    <row r="13" spans="1:51" ht="15" customHeight="1">
      <c r="A13" s="99" t="s">
        <v>152</v>
      </c>
      <c r="B13" s="100"/>
      <c r="C13" s="137" t="s">
        <v>304</v>
      </c>
      <c r="D13" s="138"/>
      <c r="E13" s="110" t="s">
        <v>305</v>
      </c>
      <c r="F13" s="111"/>
      <c r="G13" s="139"/>
      <c r="H13" s="139"/>
      <c r="I13" s="139"/>
      <c r="J13" s="139"/>
      <c r="K13" s="139"/>
      <c r="L13" s="139"/>
      <c r="M13" s="139"/>
      <c r="N13" s="139"/>
      <c r="O13" s="139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2"/>
    </row>
    <row r="14" spans="1:51" ht="18" customHeight="1">
      <c r="A14" s="99"/>
      <c r="B14" s="100"/>
      <c r="C14" s="140" t="s">
        <v>302</v>
      </c>
      <c r="D14" s="141"/>
      <c r="E14" s="142" t="s">
        <v>303</v>
      </c>
      <c r="F14" s="143"/>
      <c r="G14" s="139"/>
      <c r="H14" s="139"/>
      <c r="I14" s="139"/>
      <c r="J14" s="139"/>
      <c r="K14" s="139"/>
      <c r="L14" s="139"/>
      <c r="M14" s="139"/>
      <c r="N14" s="139"/>
      <c r="O14" s="139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2"/>
    </row>
    <row r="15" spans="1:51" ht="15" customHeight="1">
      <c r="A15" s="151" t="s">
        <v>166</v>
      </c>
      <c r="B15" s="100"/>
      <c r="C15" s="137" t="s">
        <v>202</v>
      </c>
      <c r="D15" s="138"/>
      <c r="E15" s="110" t="s">
        <v>203</v>
      </c>
      <c r="F15" s="111"/>
      <c r="G15" s="139"/>
      <c r="H15" s="139"/>
      <c r="I15" s="139"/>
      <c r="J15" s="139"/>
      <c r="K15" s="139"/>
      <c r="L15" s="139"/>
      <c r="M15" s="139"/>
      <c r="N15" s="139"/>
      <c r="O15" s="139"/>
      <c r="P15" s="89" t="s">
        <v>72</v>
      </c>
      <c r="Q15" s="90"/>
      <c r="R15" s="108" t="s">
        <v>219</v>
      </c>
      <c r="S15" s="108"/>
      <c r="T15" s="108"/>
      <c r="U15" s="108"/>
      <c r="V15" s="49" t="s">
        <v>73</v>
      </c>
      <c r="W15" s="107" t="s">
        <v>226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3" t="s">
        <v>221</v>
      </c>
      <c r="AM15" s="153"/>
      <c r="AN15" s="153"/>
      <c r="AO15" s="153"/>
      <c r="AP15" s="153"/>
      <c r="AQ15" s="153"/>
      <c r="AR15" s="153"/>
      <c r="AS15" s="59" t="s">
        <v>194</v>
      </c>
      <c r="AT15" s="261">
        <v>63</v>
      </c>
    </row>
    <row r="16" spans="1:51" ht="18" customHeight="1">
      <c r="A16" s="99"/>
      <c r="B16" s="100"/>
      <c r="C16" s="140" t="s">
        <v>204</v>
      </c>
      <c r="D16" s="141"/>
      <c r="E16" s="142" t="s">
        <v>205</v>
      </c>
      <c r="F16" s="143"/>
      <c r="G16" s="139"/>
      <c r="H16" s="139"/>
      <c r="I16" s="139"/>
      <c r="J16" s="139"/>
      <c r="K16" s="139"/>
      <c r="L16" s="139"/>
      <c r="M16" s="139"/>
      <c r="N16" s="139"/>
      <c r="O16" s="139"/>
      <c r="P16" s="154" t="s">
        <v>217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6" t="s">
        <v>222</v>
      </c>
      <c r="AL16" s="157"/>
      <c r="AM16" s="157"/>
      <c r="AN16" s="157"/>
      <c r="AO16" s="60" t="s">
        <v>195</v>
      </c>
      <c r="AP16" s="157" t="s">
        <v>227</v>
      </c>
      <c r="AQ16" s="157"/>
      <c r="AR16" s="157"/>
      <c r="AS16" s="158"/>
      <c r="AT16" s="261"/>
    </row>
    <row r="17" spans="1:46">
      <c r="A17" s="99" t="s">
        <v>6</v>
      </c>
      <c r="B17" s="100"/>
      <c r="C17" s="163" t="str">
        <f>IF(P16="","",P16)</f>
        <v>千葉県船橋市丸山2-28-19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3" t="str">
        <f>IF(AL15="","",AL15&amp;"-"&amp;AK16&amp;"-"&amp;AP16)</f>
        <v>047-439-0977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5314</v>
      </c>
      <c r="F21" s="78"/>
      <c r="G21" s="78">
        <v>9417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9" t="s">
        <v>198</v>
      </c>
      <c r="B23" s="148" t="s">
        <v>154</v>
      </c>
      <c r="C23" s="164" t="s">
        <v>173</v>
      </c>
      <c r="D23" s="165"/>
      <c r="E23" s="166" t="s">
        <v>174</v>
      </c>
      <c r="F23" s="167"/>
      <c r="G23" s="148" t="s">
        <v>155</v>
      </c>
      <c r="H23" s="148"/>
      <c r="I23" s="148" t="s">
        <v>156</v>
      </c>
      <c r="J23" s="148"/>
      <c r="K23" s="148"/>
      <c r="L23" s="148"/>
      <c r="M23" s="148" t="s">
        <v>157</v>
      </c>
      <c r="N23" s="148"/>
      <c r="O23" s="148"/>
      <c r="P23" s="226" t="s">
        <v>167</v>
      </c>
      <c r="Q23" s="148"/>
      <c r="R23" s="148"/>
      <c r="S23" s="14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0"/>
      <c r="B24" s="100"/>
      <c r="C24" s="174" t="s">
        <v>171</v>
      </c>
      <c r="D24" s="175"/>
      <c r="E24" s="176" t="s">
        <v>172</v>
      </c>
      <c r="F24" s="177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3">
        <v>1</v>
      </c>
      <c r="B25" s="162" t="s">
        <v>294</v>
      </c>
      <c r="C25" s="137" t="s">
        <v>228</v>
      </c>
      <c r="D25" s="138"/>
      <c r="E25" s="110" t="s">
        <v>229</v>
      </c>
      <c r="F25" s="111"/>
      <c r="G25" s="121">
        <v>5</v>
      </c>
      <c r="H25" s="117"/>
      <c r="I25" s="115" t="s">
        <v>301</v>
      </c>
      <c r="J25" s="116"/>
      <c r="K25" s="116"/>
      <c r="L25" s="117"/>
      <c r="M25" s="121">
        <v>513389084</v>
      </c>
      <c r="N25" s="116"/>
      <c r="O25" s="117"/>
      <c r="P25" s="121">
        <v>150</v>
      </c>
      <c r="Q25" s="116"/>
      <c r="R25" s="116"/>
      <c r="S25" s="116"/>
      <c r="T25" s="122"/>
      <c r="U25" s="1"/>
      <c r="V25" s="1"/>
      <c r="W25" s="1"/>
      <c r="X25" s="1"/>
      <c r="Y25" s="124">
        <v>10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4"/>
      <c r="B26" s="136"/>
      <c r="C26" s="140" t="s">
        <v>230</v>
      </c>
      <c r="D26" s="141"/>
      <c r="E26" s="142" t="s">
        <v>231</v>
      </c>
      <c r="F26" s="143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3">
        <v>2</v>
      </c>
      <c r="B27" s="135">
        <v>2</v>
      </c>
      <c r="C27" s="137" t="s">
        <v>237</v>
      </c>
      <c r="D27" s="138"/>
      <c r="E27" s="110" t="s">
        <v>238</v>
      </c>
      <c r="F27" s="111"/>
      <c r="G27" s="121">
        <v>5</v>
      </c>
      <c r="H27" s="117"/>
      <c r="I27" s="115" t="s">
        <v>239</v>
      </c>
      <c r="J27" s="116"/>
      <c r="K27" s="116"/>
      <c r="L27" s="117"/>
      <c r="M27" s="121">
        <v>512241309</v>
      </c>
      <c r="N27" s="116"/>
      <c r="O27" s="117"/>
      <c r="P27" s="121">
        <v>146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4"/>
      <c r="B28" s="136"/>
      <c r="C28" s="140" t="s">
        <v>240</v>
      </c>
      <c r="D28" s="141"/>
      <c r="E28" s="142" t="s">
        <v>241</v>
      </c>
      <c r="F28" s="143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3">
        <v>3</v>
      </c>
      <c r="B29" s="135">
        <v>3</v>
      </c>
      <c r="C29" s="137" t="s">
        <v>232</v>
      </c>
      <c r="D29" s="138"/>
      <c r="E29" s="110" t="s">
        <v>233</v>
      </c>
      <c r="F29" s="111"/>
      <c r="G29" s="121">
        <v>5</v>
      </c>
      <c r="H29" s="117"/>
      <c r="I29" s="115" t="s">
        <v>234</v>
      </c>
      <c r="J29" s="116"/>
      <c r="K29" s="116"/>
      <c r="L29" s="117"/>
      <c r="M29" s="121">
        <v>514335391</v>
      </c>
      <c r="N29" s="116"/>
      <c r="O29" s="117"/>
      <c r="P29" s="121">
        <v>147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4"/>
      <c r="B30" s="136"/>
      <c r="C30" s="140" t="s">
        <v>235</v>
      </c>
      <c r="D30" s="141"/>
      <c r="E30" s="142" t="s">
        <v>236</v>
      </c>
      <c r="F30" s="143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3">
        <v>4</v>
      </c>
      <c r="B31" s="135">
        <v>8</v>
      </c>
      <c r="C31" s="137" t="s">
        <v>242</v>
      </c>
      <c r="D31" s="138"/>
      <c r="E31" s="110" t="s">
        <v>243</v>
      </c>
      <c r="F31" s="111"/>
      <c r="G31" s="121">
        <v>5</v>
      </c>
      <c r="H31" s="117"/>
      <c r="I31" s="115" t="s">
        <v>290</v>
      </c>
      <c r="J31" s="116"/>
      <c r="K31" s="116"/>
      <c r="L31" s="117"/>
      <c r="M31" s="121">
        <v>515735274</v>
      </c>
      <c r="N31" s="116"/>
      <c r="O31" s="117"/>
      <c r="P31" s="121">
        <v>135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4"/>
      <c r="B32" s="136"/>
      <c r="C32" s="140" t="s">
        <v>244</v>
      </c>
      <c r="D32" s="141"/>
      <c r="E32" s="142" t="s">
        <v>245</v>
      </c>
      <c r="F32" s="143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3">
        <v>5</v>
      </c>
      <c r="B33" s="135">
        <v>5</v>
      </c>
      <c r="C33" s="137" t="s">
        <v>246</v>
      </c>
      <c r="D33" s="138"/>
      <c r="E33" s="110" t="s">
        <v>247</v>
      </c>
      <c r="F33" s="111"/>
      <c r="G33" s="121">
        <v>4</v>
      </c>
      <c r="H33" s="117"/>
      <c r="I33" s="115" t="s">
        <v>248</v>
      </c>
      <c r="J33" s="116"/>
      <c r="K33" s="116"/>
      <c r="L33" s="117"/>
      <c r="M33" s="121">
        <v>513378098</v>
      </c>
      <c r="N33" s="116"/>
      <c r="O33" s="117"/>
      <c r="P33" s="121">
        <v>150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4"/>
      <c r="B34" s="136"/>
      <c r="C34" s="140" t="s">
        <v>249</v>
      </c>
      <c r="D34" s="141"/>
      <c r="E34" s="142" t="s">
        <v>250</v>
      </c>
      <c r="F34" s="143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3">
        <v>6</v>
      </c>
      <c r="B35" s="135">
        <v>7</v>
      </c>
      <c r="C35" s="137" t="s">
        <v>251</v>
      </c>
      <c r="D35" s="138"/>
      <c r="E35" s="110" t="s">
        <v>203</v>
      </c>
      <c r="F35" s="111"/>
      <c r="G35" s="121">
        <v>4</v>
      </c>
      <c r="H35" s="117"/>
      <c r="I35" s="115" t="s">
        <v>234</v>
      </c>
      <c r="J35" s="116"/>
      <c r="K35" s="116"/>
      <c r="L35" s="117"/>
      <c r="M35" s="121">
        <v>513493303</v>
      </c>
      <c r="N35" s="116"/>
      <c r="O35" s="117"/>
      <c r="P35" s="121">
        <v>148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4"/>
      <c r="B36" s="136"/>
      <c r="C36" s="140" t="s">
        <v>252</v>
      </c>
      <c r="D36" s="141"/>
      <c r="E36" s="142" t="s">
        <v>253</v>
      </c>
      <c r="F36" s="143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3">
        <v>7</v>
      </c>
      <c r="B37" s="135">
        <v>6</v>
      </c>
      <c r="C37" s="137" t="s">
        <v>254</v>
      </c>
      <c r="D37" s="138"/>
      <c r="E37" s="110" t="s">
        <v>255</v>
      </c>
      <c r="F37" s="111"/>
      <c r="G37" s="121">
        <v>4</v>
      </c>
      <c r="H37" s="117"/>
      <c r="I37" s="115" t="s">
        <v>256</v>
      </c>
      <c r="J37" s="116"/>
      <c r="K37" s="116"/>
      <c r="L37" s="117"/>
      <c r="M37" s="121">
        <v>513378107</v>
      </c>
      <c r="N37" s="116"/>
      <c r="O37" s="117"/>
      <c r="P37" s="121">
        <v>154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4"/>
      <c r="B38" s="136"/>
      <c r="C38" s="140" t="s">
        <v>257</v>
      </c>
      <c r="D38" s="141"/>
      <c r="E38" s="142" t="s">
        <v>258</v>
      </c>
      <c r="F38" s="143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3">
        <v>8</v>
      </c>
      <c r="B39" s="135">
        <v>4</v>
      </c>
      <c r="C39" s="137" t="s">
        <v>259</v>
      </c>
      <c r="D39" s="138"/>
      <c r="E39" s="110" t="s">
        <v>260</v>
      </c>
      <c r="F39" s="111"/>
      <c r="G39" s="121">
        <v>4</v>
      </c>
      <c r="H39" s="117"/>
      <c r="I39" s="115" t="s">
        <v>261</v>
      </c>
      <c r="J39" s="116"/>
      <c r="K39" s="116"/>
      <c r="L39" s="117"/>
      <c r="M39" s="121">
        <v>515255321</v>
      </c>
      <c r="N39" s="116"/>
      <c r="O39" s="117"/>
      <c r="P39" s="121">
        <v>145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thickBot="1">
      <c r="A40" s="134"/>
      <c r="B40" s="136"/>
      <c r="C40" s="144" t="s">
        <v>262</v>
      </c>
      <c r="D40" s="145"/>
      <c r="E40" s="146" t="s">
        <v>263</v>
      </c>
      <c r="F40" s="147"/>
      <c r="G40" s="130"/>
      <c r="H40" s="132"/>
      <c r="I40" s="130"/>
      <c r="J40" s="131"/>
      <c r="K40" s="131"/>
      <c r="L40" s="132"/>
      <c r="M40" s="130"/>
      <c r="N40" s="131"/>
      <c r="O40" s="132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3">
        <v>9</v>
      </c>
      <c r="B41" s="135">
        <v>9</v>
      </c>
      <c r="C41" s="137" t="s">
        <v>264</v>
      </c>
      <c r="D41" s="138"/>
      <c r="E41" s="110" t="s">
        <v>265</v>
      </c>
      <c r="F41" s="111"/>
      <c r="G41" s="121">
        <v>4</v>
      </c>
      <c r="H41" s="117"/>
      <c r="I41" s="115" t="s">
        <v>290</v>
      </c>
      <c r="J41" s="116"/>
      <c r="K41" s="116"/>
      <c r="L41" s="117"/>
      <c r="M41" s="121">
        <v>515677968</v>
      </c>
      <c r="N41" s="116"/>
      <c r="O41" s="117"/>
      <c r="P41" s="121">
        <v>146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4"/>
      <c r="B42" s="136"/>
      <c r="C42" s="140" t="s">
        <v>266</v>
      </c>
      <c r="D42" s="141"/>
      <c r="E42" s="142" t="s">
        <v>267</v>
      </c>
      <c r="F42" s="143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3">
        <v>10</v>
      </c>
      <c r="B43" s="135">
        <v>10</v>
      </c>
      <c r="C43" s="137" t="s">
        <v>268</v>
      </c>
      <c r="D43" s="138"/>
      <c r="E43" s="110" t="s">
        <v>269</v>
      </c>
      <c r="F43" s="111"/>
      <c r="G43" s="121">
        <v>3</v>
      </c>
      <c r="H43" s="117"/>
      <c r="I43" s="115" t="s">
        <v>291</v>
      </c>
      <c r="J43" s="116"/>
      <c r="K43" s="116"/>
      <c r="L43" s="117"/>
      <c r="M43" s="121">
        <v>514335404</v>
      </c>
      <c r="N43" s="116"/>
      <c r="O43" s="117"/>
      <c r="P43" s="121">
        <v>131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4"/>
      <c r="B44" s="136"/>
      <c r="C44" s="140" t="s">
        <v>271</v>
      </c>
      <c r="D44" s="141"/>
      <c r="E44" s="142" t="s">
        <v>270</v>
      </c>
      <c r="F44" s="143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3">
        <v>11</v>
      </c>
      <c r="B45" s="135">
        <v>11</v>
      </c>
      <c r="C45" s="137" t="s">
        <v>272</v>
      </c>
      <c r="D45" s="138"/>
      <c r="E45" s="110" t="s">
        <v>273</v>
      </c>
      <c r="F45" s="111"/>
      <c r="G45" s="121">
        <v>3</v>
      </c>
      <c r="H45" s="117"/>
      <c r="I45" s="115" t="s">
        <v>292</v>
      </c>
      <c r="J45" s="116"/>
      <c r="K45" s="116"/>
      <c r="L45" s="117"/>
      <c r="M45" s="121">
        <v>514598901</v>
      </c>
      <c r="N45" s="116"/>
      <c r="O45" s="117"/>
      <c r="P45" s="121">
        <v>138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4"/>
      <c r="B46" s="136"/>
      <c r="C46" s="140" t="s">
        <v>275</v>
      </c>
      <c r="D46" s="141"/>
      <c r="E46" s="142" t="s">
        <v>274</v>
      </c>
      <c r="F46" s="143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3">
        <v>12</v>
      </c>
      <c r="B47" s="135">
        <v>12</v>
      </c>
      <c r="C47" s="137" t="s">
        <v>276</v>
      </c>
      <c r="D47" s="138"/>
      <c r="E47" s="110" t="s">
        <v>277</v>
      </c>
      <c r="F47" s="111"/>
      <c r="G47" s="121">
        <v>3</v>
      </c>
      <c r="H47" s="117"/>
      <c r="I47" s="115" t="s">
        <v>288</v>
      </c>
      <c r="J47" s="116"/>
      <c r="K47" s="116"/>
      <c r="L47" s="117"/>
      <c r="M47" s="121">
        <v>514599126</v>
      </c>
      <c r="N47" s="116"/>
      <c r="O47" s="117"/>
      <c r="P47" s="121">
        <v>130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144" t="s">
        <v>279</v>
      </c>
      <c r="D48" s="145"/>
      <c r="E48" s="146" t="s">
        <v>278</v>
      </c>
      <c r="F48" s="147"/>
      <c r="G48" s="130"/>
      <c r="H48" s="132"/>
      <c r="I48" s="130"/>
      <c r="J48" s="131"/>
      <c r="K48" s="131"/>
      <c r="L48" s="132"/>
      <c r="M48" s="130"/>
      <c r="N48" s="131"/>
      <c r="O48" s="132"/>
      <c r="P48" s="130"/>
      <c r="Q48" s="131"/>
      <c r="R48" s="131"/>
      <c r="S48" s="131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>
        <v>13</v>
      </c>
      <c r="C49" s="242" t="s">
        <v>280</v>
      </c>
      <c r="D49" s="243"/>
      <c r="E49" s="244" t="s">
        <v>281</v>
      </c>
      <c r="F49" s="245"/>
      <c r="G49" s="231">
        <v>3</v>
      </c>
      <c r="H49" s="233"/>
      <c r="I49" s="252" t="s">
        <v>289</v>
      </c>
      <c r="J49" s="232"/>
      <c r="K49" s="232"/>
      <c r="L49" s="233"/>
      <c r="M49" s="231">
        <v>514879251</v>
      </c>
      <c r="N49" s="232"/>
      <c r="O49" s="233"/>
      <c r="P49" s="231">
        <v>132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6" t="s">
        <v>283</v>
      </c>
      <c r="D50" s="247"/>
      <c r="E50" s="248" t="s">
        <v>282</v>
      </c>
      <c r="F50" s="249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>
        <v>14</v>
      </c>
      <c r="C51" s="242" t="s">
        <v>284</v>
      </c>
      <c r="D51" s="243"/>
      <c r="E51" s="244" t="s">
        <v>285</v>
      </c>
      <c r="F51" s="245"/>
      <c r="G51" s="231">
        <v>3</v>
      </c>
      <c r="H51" s="233"/>
      <c r="I51" s="252" t="s">
        <v>293</v>
      </c>
      <c r="J51" s="232"/>
      <c r="K51" s="232"/>
      <c r="L51" s="233"/>
      <c r="M51" s="231">
        <v>514767036</v>
      </c>
      <c r="N51" s="232"/>
      <c r="O51" s="233"/>
      <c r="P51" s="231">
        <v>134</v>
      </c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 t="s">
        <v>287</v>
      </c>
      <c r="D52" s="257"/>
      <c r="E52" s="258" t="s">
        <v>286</v>
      </c>
      <c r="F52" s="259"/>
      <c r="G52" s="250"/>
      <c r="H52" s="251"/>
      <c r="I52" s="250"/>
      <c r="J52" s="253"/>
      <c r="K52" s="253"/>
      <c r="L52" s="251"/>
      <c r="M52" s="250"/>
      <c r="N52" s="253"/>
      <c r="O52" s="251"/>
      <c r="P52" s="250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1" t="s">
        <v>306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63">
        <f>LEN(A55)</f>
        <v>104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丸山ＶＣボーイズ</v>
      </c>
      <c r="D2" s="269"/>
      <c r="E2" s="269"/>
      <c r="F2" s="269"/>
      <c r="G2" s="269"/>
      <c r="H2" s="269"/>
      <c r="I2" s="269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>
        <f>IF(入力!C4="","",IF(入力!C5="",入力!C4,入力!C4&amp;"　　"&amp;入力!C5))</f>
        <v>43076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築山　秀夫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507290696</v>
      </c>
      <c r="H7" s="268"/>
      <c r="I7" s="268"/>
      <c r="J7" s="268">
        <f>IF(入力!J7="","",入力!J7)</f>
        <v>12416</v>
      </c>
      <c r="K7" s="268"/>
      <c r="L7" s="268"/>
      <c r="M7" s="268">
        <f>IF(入力!M7="","",入力!M7)</f>
        <v>217589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宮城　洋一</v>
      </c>
      <c r="D9" s="279"/>
      <c r="E9" s="279"/>
      <c r="F9" s="279"/>
      <c r="G9" s="268" t="str">
        <f>IF(入力!G9="","",入力!G9)</f>
        <v/>
      </c>
      <c r="H9" s="268"/>
      <c r="I9" s="268"/>
      <c r="J9" s="268">
        <f>IF(入力!J9="","",入力!J9)</f>
        <v>18501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桑田　英治</v>
      </c>
      <c r="D11" s="279"/>
      <c r="E11" s="279"/>
      <c r="F11" s="279"/>
      <c r="G11" s="268">
        <f>IF(入力!G11="","",入力!G11)</f>
        <v>515587912</v>
      </c>
      <c r="H11" s="268"/>
      <c r="I11" s="268"/>
      <c r="J11" s="268" t="str">
        <f>IF(入力!J11="","",入力!J11)</f>
        <v/>
      </c>
      <c r="K11" s="268"/>
      <c r="L11" s="268"/>
      <c r="M11" s="268">
        <f>IF(入力!M11="","",入力!M11)</f>
        <v>376557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田村　夏子</v>
      </c>
      <c r="D13" s="279"/>
      <c r="E13" s="279"/>
      <c r="F13" s="279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6"/>
      <c r="B14" s="266"/>
      <c r="C14" s="280"/>
      <c r="D14" s="281"/>
      <c r="E14" s="281"/>
      <c r="F14" s="281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6" t="s">
        <v>5</v>
      </c>
      <c r="B15" s="266"/>
      <c r="C15" s="278" t="str">
        <f>IF(入力!C16="","",入力!C16&amp;"　"&amp;入力!E16)</f>
        <v>築山　秀夫</v>
      </c>
      <c r="D15" s="279"/>
      <c r="E15" s="279"/>
      <c r="F15" s="276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6"/>
      <c r="B16" s="266"/>
      <c r="C16" s="280"/>
      <c r="D16" s="281"/>
      <c r="E16" s="281"/>
      <c r="F16" s="277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>
      <c r="A17" s="266" t="s">
        <v>6</v>
      </c>
      <c r="B17" s="266"/>
      <c r="C17" s="269" t="str">
        <f>IF(入力!C17="","",入力!C17&amp;"　"&amp;入力!E17)</f>
        <v>千葉県船橋市丸山2-28-19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047-439-0977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90－5314－9417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椿　大和</v>
      </c>
      <c r="D25" s="279"/>
      <c r="E25" s="279"/>
      <c r="F25" s="279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松戸市立松飛台第二小学校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513389084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田村　陸</v>
      </c>
      <c r="D27" s="279"/>
      <c r="E27" s="279"/>
      <c r="F27" s="279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船橋市立法典東小学校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512241309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栗田　諒</v>
      </c>
      <c r="D29" s="279"/>
      <c r="E29" s="279"/>
      <c r="F29" s="279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市川市立宮久保小学校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514335391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8</v>
      </c>
      <c r="C31" s="278" t="str">
        <f>IF(入力!C32="","",入力!C32&amp;"　"&amp;入力!E32)</f>
        <v>石原　魁生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白井市立南山小学校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515735274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櫻井　信人</v>
      </c>
      <c r="D33" s="279"/>
      <c r="E33" s="279"/>
      <c r="F33" s="279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我孫子市立第一小学校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513378098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7</v>
      </c>
      <c r="C35" s="278" t="str">
        <f>IF(入力!C36="","",入力!C36&amp;"　"&amp;入力!E36)</f>
        <v>桑田　英雄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市川市立宮久保小学校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513493303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6</v>
      </c>
      <c r="C37" s="278" t="str">
        <f>IF(入力!C38="","",入力!C38&amp;"　"&amp;入力!E38)</f>
        <v>澤口　魁仁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船橋市立八栄小学校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513378107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4</v>
      </c>
      <c r="C39" s="278" t="str">
        <f>IF(入力!C40="","",入力!C40&amp;"　"&amp;入力!E40)</f>
        <v>植草　光稀</v>
      </c>
      <c r="D39" s="279"/>
      <c r="E39" s="279"/>
      <c r="F39" s="279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船橋市立塚田小学校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515255321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高橋　和馬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白井市立南山小学校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515677968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山中　大和</v>
      </c>
      <c r="D43" s="279"/>
      <c r="E43" s="279"/>
      <c r="F43" s="279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船橋市立法典小学校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514335404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浅井　司</v>
      </c>
      <c r="D45" s="279"/>
      <c r="E45" s="279"/>
      <c r="F45" s="279"/>
      <c r="G45" s="266">
        <f>IF(入力!G45="","",入力!G45)</f>
        <v>3</v>
      </c>
      <c r="H45" s="266" t="str">
        <f>IF(入力!H45="","",入力!H45)</f>
        <v/>
      </c>
      <c r="I45" s="266" t="str">
        <f>IF(入力!I45="","",入力!I45)</f>
        <v>船橋市立夏見台小学校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514598901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田中　衣優</v>
      </c>
      <c r="D47" s="279"/>
      <c r="E47" s="279"/>
      <c r="F47" s="279"/>
      <c r="G47" s="266">
        <f>IF(入力!G47="","",入力!G47)</f>
        <v>3</v>
      </c>
      <c r="H47" s="266" t="str">
        <f>IF(入力!H47="","",入力!H47)</f>
        <v/>
      </c>
      <c r="I47" s="266" t="str">
        <f>IF(入力!I47="","",入力!I47)</f>
        <v>我孫子市立第四小学校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514599126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5"/>
      <c r="AW1" s="305"/>
      <c r="AX1" s="4" t="s">
        <v>28</v>
      </c>
      <c r="AY1" s="5"/>
      <c r="AZ1" s="305"/>
      <c r="BA1" s="305"/>
      <c r="BB1" s="4" t="s">
        <v>29</v>
      </c>
      <c r="BC1" s="5"/>
      <c r="BD1" s="305"/>
      <c r="BE1" s="30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6" t="s">
        <v>65</v>
      </c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3" t="s">
        <v>32</v>
      </c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6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9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3">
        <v>36</v>
      </c>
      <c r="I12" s="344"/>
      <c r="J12" s="345"/>
      <c r="K12" s="4"/>
    </row>
    <row r="13" spans="1:60" ht="13.5" customHeight="1">
      <c r="F13" s="4" t="s">
        <v>35</v>
      </c>
      <c r="G13" s="4"/>
      <c r="H13" s="346"/>
      <c r="I13" s="347"/>
      <c r="J13" s="34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2" t="s">
        <v>37</v>
      </c>
      <c r="D16" s="317"/>
      <c r="E16" s="317"/>
      <c r="F16" s="317"/>
      <c r="G16" s="318"/>
      <c r="H16" s="341" t="s">
        <v>66</v>
      </c>
      <c r="I16" s="342"/>
      <c r="J16" s="342"/>
      <c r="K16" s="317" t="str">
        <f>IF(入力!C2="","",入力!C2)</f>
        <v>マルヤマヴィシーボーイズ</v>
      </c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8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08" t="s">
        <v>38</v>
      </c>
      <c r="AK16" s="309"/>
      <c r="AL16" s="309"/>
      <c r="AM16" s="310"/>
      <c r="AN16" s="335" t="str">
        <f>IF(入力!P3="","",入力!P3)</f>
        <v>船橋市</v>
      </c>
      <c r="AO16" s="336"/>
      <c r="AP16" s="336"/>
      <c r="AQ16" s="336"/>
      <c r="AR16" s="336"/>
      <c r="AS16" s="336"/>
      <c r="AT16" s="309" t="s">
        <v>68</v>
      </c>
      <c r="AU16" s="310"/>
      <c r="AV16" s="316" t="s">
        <v>39</v>
      </c>
      <c r="AW16" s="317"/>
      <c r="AX16" s="317"/>
      <c r="AY16" s="318"/>
      <c r="AZ16" s="323" t="str">
        <f>IF(入力!P5="","",入力!P5)</f>
        <v>東武野田</v>
      </c>
      <c r="BA16" s="324"/>
      <c r="BB16" s="324"/>
      <c r="BC16" s="324"/>
      <c r="BD16" s="324"/>
      <c r="BE16" s="324"/>
      <c r="BF16" s="375" t="s">
        <v>40</v>
      </c>
    </row>
    <row r="17" spans="3:58" ht="4.5" customHeight="1">
      <c r="C17" s="373"/>
      <c r="D17" s="320"/>
      <c r="E17" s="320"/>
      <c r="F17" s="320"/>
      <c r="G17" s="321"/>
      <c r="H17" s="333" t="str">
        <f>IF(入力!C3="","",入力!C3)</f>
        <v>丸山ＶＣボーイズ</v>
      </c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29" t="str">
        <f>IF(入力!J3="","","("&amp;入力!J3&amp;")")</f>
        <v>(男子)</v>
      </c>
      <c r="V17" s="329"/>
      <c r="W17" s="329"/>
      <c r="X17" s="330"/>
      <c r="Y17" s="357">
        <f>IF(入力!C4="","",入力!C4)</f>
        <v>43076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11"/>
      <c r="AK17" s="312"/>
      <c r="AL17" s="312"/>
      <c r="AM17" s="313"/>
      <c r="AN17" s="337"/>
      <c r="AO17" s="338"/>
      <c r="AP17" s="338"/>
      <c r="AQ17" s="338"/>
      <c r="AR17" s="338"/>
      <c r="AS17" s="338"/>
      <c r="AT17" s="312"/>
      <c r="AU17" s="313"/>
      <c r="AV17" s="319"/>
      <c r="AW17" s="320"/>
      <c r="AX17" s="320"/>
      <c r="AY17" s="321"/>
      <c r="AZ17" s="325"/>
      <c r="BA17" s="326"/>
      <c r="BB17" s="326"/>
      <c r="BC17" s="326"/>
      <c r="BD17" s="326"/>
      <c r="BE17" s="326"/>
      <c r="BF17" s="376"/>
    </row>
    <row r="18" spans="3:58" ht="16.5" customHeight="1">
      <c r="C18" s="374"/>
      <c r="D18" s="298"/>
      <c r="E18" s="298"/>
      <c r="F18" s="298"/>
      <c r="G18" s="322"/>
      <c r="H18" s="301"/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31"/>
      <c r="V18" s="331"/>
      <c r="W18" s="331"/>
      <c r="X18" s="332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14"/>
      <c r="AK18" s="304"/>
      <c r="AL18" s="304"/>
      <c r="AM18" s="315"/>
      <c r="AN18" s="339"/>
      <c r="AO18" s="340"/>
      <c r="AP18" s="340"/>
      <c r="AQ18" s="340"/>
      <c r="AR18" s="340"/>
      <c r="AS18" s="340"/>
      <c r="AT18" s="304"/>
      <c r="AU18" s="315"/>
      <c r="AV18" s="299"/>
      <c r="AW18" s="298"/>
      <c r="AX18" s="298"/>
      <c r="AY18" s="322"/>
      <c r="AZ18" s="327" t="str">
        <f>IF(入力!AE5="","",入力!AE5)</f>
        <v>馬込沢</v>
      </c>
      <c r="BA18" s="328"/>
      <c r="BB18" s="328"/>
      <c r="BC18" s="328"/>
      <c r="BD18" s="328"/>
      <c r="BE18" s="328"/>
      <c r="BF18" s="13" t="s">
        <v>41</v>
      </c>
    </row>
    <row r="19" spans="3:58" ht="15" customHeight="1"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287" t="s">
        <v>42</v>
      </c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 t="s">
        <v>69</v>
      </c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 t="s">
        <v>70</v>
      </c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307"/>
    </row>
    <row r="20" spans="3:58" ht="15" customHeight="1">
      <c r="C20" s="286" t="s">
        <v>43</v>
      </c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5">
        <f>IF(入力!J7="","",入力!J7)</f>
        <v>12416</v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>
        <f>IF(入力!J9="","",入力!J9)</f>
        <v>18501</v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6"/>
    </row>
    <row r="21" spans="3:58" ht="15" customHeight="1">
      <c r="C21" s="286" t="s">
        <v>44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5">
        <f>IF(入力!M7="","",入力!M7)</f>
        <v>217589</v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 t="str">
        <f>IF(入力!M9="","",入力!M9)</f>
        <v/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>
        <f>IF(入力!M11="","",入力!M11)</f>
        <v>376557</v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6"/>
    </row>
    <row r="22" spans="3:58" ht="12" customHeight="1">
      <c r="C22" s="380" t="s">
        <v>71</v>
      </c>
      <c r="D22" s="381"/>
      <c r="E22" s="381"/>
      <c r="F22" s="381"/>
      <c r="G22" s="382"/>
      <c r="H22" s="383" t="str">
        <f>IF(入力!C7="","",入力!C7&amp;"　"&amp;入力!E7)</f>
        <v>ツキヤマ　ヒデオ</v>
      </c>
      <c r="I22" s="288"/>
      <c r="J22" s="288"/>
      <c r="K22" s="288"/>
      <c r="L22" s="288"/>
      <c r="M22" s="288"/>
      <c r="N22" s="288"/>
      <c r="O22" s="288"/>
      <c r="P22" s="288"/>
      <c r="Q22" s="289"/>
      <c r="R22" s="297" t="s">
        <v>45</v>
      </c>
      <c r="S22" s="288"/>
      <c r="T22" s="290">
        <f>IF(入力!AT7="","",入力!AT7)</f>
        <v>63</v>
      </c>
      <c r="U22" s="291"/>
      <c r="V22" s="292"/>
      <c r="W22" s="297" t="s">
        <v>46</v>
      </c>
      <c r="X22" s="297"/>
      <c r="Y22" s="297"/>
      <c r="Z22" s="14" t="s">
        <v>72</v>
      </c>
      <c r="AA22" s="15"/>
      <c r="AB22" s="288" t="str">
        <f>IF(入力!R7="","",入力!R7)</f>
        <v>273</v>
      </c>
      <c r="AC22" s="288"/>
      <c r="AD22" s="288"/>
      <c r="AE22" s="288"/>
      <c r="AF22" s="16" t="s">
        <v>73</v>
      </c>
      <c r="AG22" s="288" t="str">
        <f>IF(入力!W7="","",入力!W7)</f>
        <v>0048</v>
      </c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9"/>
      <c r="AU22" s="297" t="s">
        <v>47</v>
      </c>
      <c r="AV22" s="288"/>
      <c r="AW22" s="288"/>
      <c r="AX22" s="17" t="s">
        <v>74</v>
      </c>
      <c r="AY22" s="288" t="str">
        <f>IF(入力!AL7="","",入力!AL7)</f>
        <v>047</v>
      </c>
      <c r="AZ22" s="288"/>
      <c r="BA22" s="288"/>
      <c r="BB22" s="288"/>
      <c r="BC22" s="288"/>
      <c r="BD22" s="288"/>
      <c r="BE22" s="288"/>
      <c r="BF22" s="18" t="s">
        <v>75</v>
      </c>
    </row>
    <row r="23" spans="3:58" ht="19.5" customHeight="1">
      <c r="C23" s="374" t="s">
        <v>48</v>
      </c>
      <c r="D23" s="298"/>
      <c r="E23" s="298"/>
      <c r="F23" s="298"/>
      <c r="G23" s="322"/>
      <c r="H23" s="349" t="str">
        <f>IF(入力!C8="","",入力!C8&amp;"　"&amp;入力!E8)</f>
        <v>築山　秀夫</v>
      </c>
      <c r="I23" s="350"/>
      <c r="J23" s="350"/>
      <c r="K23" s="350"/>
      <c r="L23" s="350"/>
      <c r="M23" s="350"/>
      <c r="N23" s="350"/>
      <c r="O23" s="350"/>
      <c r="P23" s="350"/>
      <c r="Q23" s="351"/>
      <c r="R23" s="298"/>
      <c r="S23" s="298"/>
      <c r="T23" s="293"/>
      <c r="U23" s="294"/>
      <c r="V23" s="295"/>
      <c r="W23" s="304"/>
      <c r="X23" s="304"/>
      <c r="Y23" s="304"/>
      <c r="Z23" s="301" t="str">
        <f>IF(入力!P8="","",入力!P8)</f>
        <v>千葉県船橋市丸山2-28-19</v>
      </c>
      <c r="AA23" s="30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3"/>
      <c r="AU23" s="298"/>
      <c r="AV23" s="298"/>
      <c r="AW23" s="298"/>
      <c r="AX23" s="299" t="str">
        <f>IF(入力!AK8="","",入力!AK8)</f>
        <v>439</v>
      </c>
      <c r="AY23" s="298"/>
      <c r="AZ23" s="298"/>
      <c r="BA23" s="298"/>
      <c r="BB23" s="19" t="s">
        <v>76</v>
      </c>
      <c r="BC23" s="298" t="str">
        <f>IF(入力!AP8="","",入力!AP8)</f>
        <v>0977</v>
      </c>
      <c r="BD23" s="298"/>
      <c r="BE23" s="298"/>
      <c r="BF23" s="300"/>
    </row>
    <row r="24" spans="3:58" ht="12" customHeight="1">
      <c r="C24" s="380" t="s">
        <v>77</v>
      </c>
      <c r="D24" s="381"/>
      <c r="E24" s="381"/>
      <c r="F24" s="381"/>
      <c r="G24" s="382"/>
      <c r="H24" s="383" t="str">
        <f>IF(入力!C9="","",入力!C9&amp;"　"&amp;入力!E9)</f>
        <v>ミヤンジョウ　ヨウイチ</v>
      </c>
      <c r="I24" s="288"/>
      <c r="J24" s="288"/>
      <c r="K24" s="288"/>
      <c r="L24" s="288"/>
      <c r="M24" s="288"/>
      <c r="N24" s="288"/>
      <c r="O24" s="288"/>
      <c r="P24" s="288"/>
      <c r="Q24" s="289"/>
      <c r="R24" s="297" t="s">
        <v>45</v>
      </c>
      <c r="S24" s="288"/>
      <c r="T24" s="290">
        <f>IF(入力!AT9="","",入力!AT9)</f>
        <v>56</v>
      </c>
      <c r="U24" s="291"/>
      <c r="V24" s="292"/>
      <c r="W24" s="297" t="s">
        <v>46</v>
      </c>
      <c r="X24" s="297"/>
      <c r="Y24" s="297"/>
      <c r="Z24" s="14" t="s">
        <v>72</v>
      </c>
      <c r="AA24" s="15"/>
      <c r="AB24" s="288" t="str">
        <f>IF(入力!R9="","",入力!R9)</f>
        <v>273</v>
      </c>
      <c r="AC24" s="288"/>
      <c r="AD24" s="288"/>
      <c r="AE24" s="288"/>
      <c r="AF24" s="16" t="s">
        <v>73</v>
      </c>
      <c r="AG24" s="288" t="str">
        <f>IF(入力!W9="","",入力!W9)</f>
        <v>0048</v>
      </c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9"/>
      <c r="AU24" s="297" t="s">
        <v>47</v>
      </c>
      <c r="AV24" s="288"/>
      <c r="AW24" s="288"/>
      <c r="AX24" s="17" t="s">
        <v>74</v>
      </c>
      <c r="AY24" s="288" t="str">
        <f>IF(入力!AL9="","",入力!AL9)</f>
        <v>047</v>
      </c>
      <c r="AZ24" s="288"/>
      <c r="BA24" s="288"/>
      <c r="BB24" s="288"/>
      <c r="BC24" s="288"/>
      <c r="BD24" s="288"/>
      <c r="BE24" s="288"/>
      <c r="BF24" s="18" t="s">
        <v>75</v>
      </c>
    </row>
    <row r="25" spans="3:58" ht="19.5" customHeight="1">
      <c r="C25" s="374" t="s">
        <v>78</v>
      </c>
      <c r="D25" s="298"/>
      <c r="E25" s="298"/>
      <c r="F25" s="298"/>
      <c r="G25" s="322"/>
      <c r="H25" s="349" t="str">
        <f>IF(入力!C10="","",入力!C10&amp;"　"&amp;入力!E10)</f>
        <v>宮城　洋一</v>
      </c>
      <c r="I25" s="350"/>
      <c r="J25" s="350"/>
      <c r="K25" s="350"/>
      <c r="L25" s="350"/>
      <c r="M25" s="350"/>
      <c r="N25" s="350"/>
      <c r="O25" s="350"/>
      <c r="P25" s="350"/>
      <c r="Q25" s="351"/>
      <c r="R25" s="298"/>
      <c r="S25" s="298"/>
      <c r="T25" s="293"/>
      <c r="U25" s="294"/>
      <c r="V25" s="295"/>
      <c r="W25" s="304"/>
      <c r="X25" s="304"/>
      <c r="Y25" s="304"/>
      <c r="Z25" s="301" t="str">
        <f>IF(入力!P10="","",入力!P10)</f>
        <v>千葉県船橋市丸山3-59-7</v>
      </c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3"/>
      <c r="AU25" s="298"/>
      <c r="AV25" s="298"/>
      <c r="AW25" s="298"/>
      <c r="AX25" s="299" t="str">
        <f>IF(入力!AK10="","",入力!AK10)</f>
        <v>439</v>
      </c>
      <c r="AY25" s="298"/>
      <c r="AZ25" s="298"/>
      <c r="BA25" s="298"/>
      <c r="BB25" s="19" t="s">
        <v>76</v>
      </c>
      <c r="BC25" s="298" t="str">
        <f>IF(入力!AP10="","",入力!AP10)</f>
        <v>1654</v>
      </c>
      <c r="BD25" s="298"/>
      <c r="BE25" s="298"/>
      <c r="BF25" s="300"/>
    </row>
    <row r="26" spans="3:58" ht="12" customHeight="1">
      <c r="C26" s="380" t="s">
        <v>71</v>
      </c>
      <c r="D26" s="381"/>
      <c r="E26" s="381"/>
      <c r="F26" s="381"/>
      <c r="G26" s="382"/>
      <c r="H26" s="383" t="str">
        <f>IF(入力!C11="","",入力!C11&amp;"　"&amp;入力!E11)</f>
        <v>クワタ　エイジ</v>
      </c>
      <c r="I26" s="288"/>
      <c r="J26" s="288"/>
      <c r="K26" s="288"/>
      <c r="L26" s="288"/>
      <c r="M26" s="288"/>
      <c r="N26" s="288"/>
      <c r="O26" s="288"/>
      <c r="P26" s="288"/>
      <c r="Q26" s="289"/>
      <c r="R26" s="297" t="s">
        <v>45</v>
      </c>
      <c r="S26" s="288"/>
      <c r="T26" s="290">
        <f>IF(入力!AT11="","",入力!AT11)</f>
        <v>43</v>
      </c>
      <c r="U26" s="291"/>
      <c r="V26" s="292"/>
      <c r="W26" s="297" t="s">
        <v>46</v>
      </c>
      <c r="X26" s="297"/>
      <c r="Y26" s="297"/>
      <c r="Z26" s="14" t="s">
        <v>72</v>
      </c>
      <c r="AA26" s="15"/>
      <c r="AB26" s="288" t="str">
        <f>IF(入力!R11="","",入力!R11)</f>
        <v>272</v>
      </c>
      <c r="AC26" s="288"/>
      <c r="AD26" s="288"/>
      <c r="AE26" s="288"/>
      <c r="AF26" s="16" t="s">
        <v>73</v>
      </c>
      <c r="AG26" s="288" t="str">
        <f>IF(入力!W11="","",入力!W11)</f>
        <v>0811</v>
      </c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9"/>
      <c r="AU26" s="297" t="s">
        <v>47</v>
      </c>
      <c r="AV26" s="288"/>
      <c r="AW26" s="288"/>
      <c r="AX26" s="17" t="s">
        <v>74</v>
      </c>
      <c r="AY26" s="288" t="str">
        <f>IF(入力!AL11="","",入力!AL11)</f>
        <v>047</v>
      </c>
      <c r="AZ26" s="288"/>
      <c r="BA26" s="288"/>
      <c r="BB26" s="288"/>
      <c r="BC26" s="288"/>
      <c r="BD26" s="288"/>
      <c r="BE26" s="288"/>
      <c r="BF26" s="18" t="s">
        <v>75</v>
      </c>
    </row>
    <row r="27" spans="3:58" ht="19.5" customHeight="1">
      <c r="C27" s="374" t="s">
        <v>79</v>
      </c>
      <c r="D27" s="298"/>
      <c r="E27" s="298"/>
      <c r="F27" s="298"/>
      <c r="G27" s="322"/>
      <c r="H27" s="349" t="str">
        <f>IF(入力!C12="","",入力!C12&amp;"　"&amp;入力!E12)</f>
        <v>桑田　英治</v>
      </c>
      <c r="I27" s="350"/>
      <c r="J27" s="350"/>
      <c r="K27" s="350"/>
      <c r="L27" s="350"/>
      <c r="M27" s="350"/>
      <c r="N27" s="350"/>
      <c r="O27" s="350"/>
      <c r="P27" s="350"/>
      <c r="Q27" s="351"/>
      <c r="R27" s="298"/>
      <c r="S27" s="298"/>
      <c r="T27" s="293"/>
      <c r="U27" s="294"/>
      <c r="V27" s="295"/>
      <c r="W27" s="304"/>
      <c r="X27" s="304"/>
      <c r="Y27" s="304"/>
      <c r="Z27" s="301" t="str">
        <f>IF(入力!P12="","",入力!P12)</f>
        <v>千葉県市川市北方町4-1705-16</v>
      </c>
      <c r="AA27" s="302"/>
      <c r="AB27" s="302"/>
      <c r="AC27" s="302"/>
      <c r="AD27" s="302"/>
      <c r="AE27" s="302"/>
      <c r="AF27" s="302"/>
      <c r="AG27" s="302"/>
      <c r="AH27" s="302"/>
      <c r="AI27" s="302"/>
      <c r="AJ27" s="302"/>
      <c r="AK27" s="302"/>
      <c r="AL27" s="302"/>
      <c r="AM27" s="302"/>
      <c r="AN27" s="302"/>
      <c r="AO27" s="302"/>
      <c r="AP27" s="302"/>
      <c r="AQ27" s="302"/>
      <c r="AR27" s="302"/>
      <c r="AS27" s="302"/>
      <c r="AT27" s="303"/>
      <c r="AU27" s="298"/>
      <c r="AV27" s="298"/>
      <c r="AW27" s="298"/>
      <c r="AX27" s="299" t="str">
        <f>IF(入力!AK12="","",入力!AK12)</f>
        <v>718</v>
      </c>
      <c r="AY27" s="298"/>
      <c r="AZ27" s="298"/>
      <c r="BA27" s="298"/>
      <c r="BB27" s="19" t="s">
        <v>76</v>
      </c>
      <c r="BC27" s="298" t="str">
        <f>IF(入力!AP12="","",入力!AP12)</f>
        <v>8816</v>
      </c>
      <c r="BD27" s="298"/>
      <c r="BE27" s="298"/>
      <c r="BF27" s="300"/>
    </row>
    <row r="28" spans="3:58" ht="12" customHeight="1">
      <c r="C28" s="380" t="s">
        <v>71</v>
      </c>
      <c r="D28" s="381"/>
      <c r="E28" s="381"/>
      <c r="F28" s="381"/>
      <c r="G28" s="382"/>
      <c r="H28" s="383" t="str">
        <f>IF(入力!C15="","",入力!C15&amp;"　"&amp;入力!E15)</f>
        <v>ツキヤマ　ヒデオ</v>
      </c>
      <c r="I28" s="288"/>
      <c r="J28" s="288"/>
      <c r="K28" s="288"/>
      <c r="L28" s="288"/>
      <c r="M28" s="288"/>
      <c r="N28" s="288"/>
      <c r="O28" s="288"/>
      <c r="P28" s="288"/>
      <c r="Q28" s="289"/>
      <c r="R28" s="297" t="s">
        <v>45</v>
      </c>
      <c r="S28" s="288"/>
      <c r="T28" s="290">
        <f>IF(入力!AT15="","",入力!AT15)</f>
        <v>63</v>
      </c>
      <c r="U28" s="291"/>
      <c r="V28" s="292"/>
      <c r="W28" s="297" t="s">
        <v>46</v>
      </c>
      <c r="X28" s="297"/>
      <c r="Y28" s="297"/>
      <c r="Z28" s="14" t="s">
        <v>72</v>
      </c>
      <c r="AA28" s="15"/>
      <c r="AB28" s="288" t="str">
        <f>IF(入力!R15="","",入力!R15)</f>
        <v>273</v>
      </c>
      <c r="AC28" s="288"/>
      <c r="AD28" s="288"/>
      <c r="AE28" s="288"/>
      <c r="AF28" s="16" t="s">
        <v>73</v>
      </c>
      <c r="AG28" s="288" t="str">
        <f>IF(入力!W15="","",入力!W15)</f>
        <v>0048</v>
      </c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9"/>
      <c r="AU28" s="297" t="s">
        <v>47</v>
      </c>
      <c r="AV28" s="288"/>
      <c r="AW28" s="288"/>
      <c r="AX28" s="17" t="s">
        <v>74</v>
      </c>
      <c r="AY28" s="288" t="str">
        <f>IF(入力!AL15="","",入力!AL15)</f>
        <v>047</v>
      </c>
      <c r="AZ28" s="288"/>
      <c r="BA28" s="288"/>
      <c r="BB28" s="288"/>
      <c r="BC28" s="288"/>
      <c r="BD28" s="288"/>
      <c r="BE28" s="288"/>
      <c r="BF28" s="18" t="s">
        <v>75</v>
      </c>
    </row>
    <row r="29" spans="3:58" ht="19.5" customHeight="1" thickBot="1">
      <c r="C29" s="377" t="s">
        <v>49</v>
      </c>
      <c r="D29" s="378"/>
      <c r="E29" s="378"/>
      <c r="F29" s="378"/>
      <c r="G29" s="379"/>
      <c r="H29" s="388" t="str">
        <f>IF(入力!C16="","",入力!C16&amp;"　"&amp;入力!E16)</f>
        <v>築山　秀夫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78"/>
      <c r="S29" s="378"/>
      <c r="T29" s="385"/>
      <c r="U29" s="386"/>
      <c r="V29" s="387"/>
      <c r="W29" s="384"/>
      <c r="X29" s="384"/>
      <c r="Y29" s="384"/>
      <c r="Z29" s="401" t="str">
        <f>IF(入力!P16="","",入力!P16)</f>
        <v>千葉県船橋市丸山2-28-19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78"/>
      <c r="AV29" s="378"/>
      <c r="AW29" s="378"/>
      <c r="AX29" s="404" t="str">
        <f>IF(入力!AK16="","",入力!AK16)</f>
        <v>439</v>
      </c>
      <c r="AY29" s="378"/>
      <c r="AZ29" s="378"/>
      <c r="BA29" s="378"/>
      <c r="BB29" s="73" t="s">
        <v>76</v>
      </c>
      <c r="BC29" s="378" t="str">
        <f>IF(入力!AP16="","",入力!AP16)</f>
        <v>0977</v>
      </c>
      <c r="BD29" s="378"/>
      <c r="BE29" s="378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ツバキ　ヤマト
椿　大和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5</v>
      </c>
      <c r="R34" s="394"/>
      <c r="S34" s="395"/>
      <c r="T34" s="412" t="str">
        <f>IF(入力!I25="","",入力!I25)</f>
        <v>松戸市立松飛台第二小学校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513389084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150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タムラ　リク
田村　陸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5</v>
      </c>
      <c r="R36" s="394"/>
      <c r="S36" s="395"/>
      <c r="T36" s="412" t="str">
        <f>IF(入力!I27="","",入力!I27)</f>
        <v>船橋市立法典東小学校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512241309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146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クリタ　リョウ
栗田　諒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5</v>
      </c>
      <c r="R38" s="394"/>
      <c r="S38" s="395"/>
      <c r="T38" s="412" t="str">
        <f>IF(入力!I29="","",入力!I29)</f>
        <v>市川市立宮久保小学校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514335391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147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8</v>
      </c>
      <c r="D40" s="420"/>
      <c r="E40" s="421"/>
      <c r="F40" s="406" t="str">
        <f>IF(入力!C32="","",入力!C31&amp;"　"&amp;入力!E31&amp;"
"&amp;入力!C32&amp;"　"&amp;入力!E32)</f>
        <v>イシハラ　カイセイ
石原　魁生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5</v>
      </c>
      <c r="R40" s="394"/>
      <c r="S40" s="395"/>
      <c r="T40" s="412" t="str">
        <f>IF(入力!I31="","",入力!I31)</f>
        <v>白井市立南山小学校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515735274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135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サクライ　マコト
櫻井　信人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4</v>
      </c>
      <c r="R42" s="394"/>
      <c r="S42" s="395"/>
      <c r="T42" s="412" t="str">
        <f>IF(入力!I33="","",入力!I33)</f>
        <v>我孫子市立第一小学校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513378098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150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7</v>
      </c>
      <c r="D44" s="420"/>
      <c r="E44" s="421"/>
      <c r="F44" s="406" t="str">
        <f>IF(入力!C36="","",入力!C35&amp;"　"&amp;入力!E35&amp;"
"&amp;入力!C36&amp;"　"&amp;入力!E36)</f>
        <v>クワタ　ヒデオ
桑田　英雄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4</v>
      </c>
      <c r="R44" s="394"/>
      <c r="S44" s="395"/>
      <c r="T44" s="412" t="str">
        <f>IF(入力!I35="","",入力!I35)</f>
        <v>市川市立宮久保小学校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513493303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148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6</v>
      </c>
      <c r="D46" s="420"/>
      <c r="E46" s="421"/>
      <c r="F46" s="406" t="str">
        <f>IF(入力!C38="","",入力!C37&amp;"　"&amp;入力!E37&amp;"
"&amp;入力!C38&amp;"　"&amp;入力!E38)</f>
        <v>サワグチ　カイト
澤口　魁仁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4</v>
      </c>
      <c r="R46" s="394"/>
      <c r="S46" s="395"/>
      <c r="T46" s="412" t="str">
        <f>IF(入力!I37="","",入力!I37)</f>
        <v>船橋市立八栄小学校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513378107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154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4</v>
      </c>
      <c r="D48" s="420"/>
      <c r="E48" s="421"/>
      <c r="F48" s="406" t="str">
        <f>IF(入力!C40="","",入力!C39&amp;"　"&amp;入力!E39&amp;"
"&amp;入力!C40&amp;"　"&amp;入力!E40)</f>
        <v>ウエクサ　ミツキ
植草　光稀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4</v>
      </c>
      <c r="R48" s="394"/>
      <c r="S48" s="395"/>
      <c r="T48" s="412" t="str">
        <f>IF(入力!I39="","",入力!I39)</f>
        <v>船橋市立塚田小学校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515255321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145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タカハシ　カズマ
高橋　和馬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4</v>
      </c>
      <c r="R50" s="394"/>
      <c r="S50" s="395"/>
      <c r="T50" s="412" t="str">
        <f>IF(入力!I41="","",入力!I41)</f>
        <v>白井市立南山小学校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515677968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146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ヤマナカ　ヤマト
山中　大和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3</v>
      </c>
      <c r="R52" s="394"/>
      <c r="S52" s="395"/>
      <c r="T52" s="412" t="str">
        <f>IF(入力!I43="","",入力!I43)</f>
        <v>船橋市立法典小学校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514335404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131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>
        <f>IF(入力!B45="","",入力!B45)</f>
        <v>11</v>
      </c>
      <c r="D54" s="420"/>
      <c r="E54" s="421"/>
      <c r="F54" s="406" t="str">
        <f>IF(入力!C46="","",入力!C45&amp;"　"&amp;入力!E45&amp;"
"&amp;入力!C46&amp;"　"&amp;入力!E46)</f>
        <v>アサイ　ツカサ
浅井　司</v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>
        <f>IF(入力!G45="","",入力!G45)</f>
        <v>3</v>
      </c>
      <c r="R54" s="394"/>
      <c r="S54" s="395"/>
      <c r="T54" s="412" t="str">
        <f>IF(入力!I45="","",入力!I45)</f>
        <v>船橋市立夏見台小学校</v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>
        <f>IF(入力!M45="","",入力!M45)</f>
        <v>514598901</v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>
        <f>IF(入力!P45="","",入力!P45)</f>
        <v>138</v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>
        <f>IF(入力!B47="","",入力!B47)</f>
        <v>12</v>
      </c>
      <c r="D56" s="420"/>
      <c r="E56" s="421"/>
      <c r="F56" s="406" t="str">
        <f>IF(入力!C48="","",入力!C47&amp;"　"&amp;入力!E47&amp;"
"&amp;入力!C48&amp;"　"&amp;入力!E48)</f>
        <v>タナカ　イマ
田中　衣優</v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>
        <f>IF(入力!G47="","",入力!G47)</f>
        <v>3</v>
      </c>
      <c r="R56" s="394"/>
      <c r="S56" s="395"/>
      <c r="T56" s="412" t="str">
        <f>IF(入力!I47="","",入力!I47)</f>
        <v>我孫子市立第四小学校</v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>
        <f>IF(入力!M47="","",入力!M47)</f>
        <v>514599126</v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>
        <f>IF(入力!P47="","",入力!P47)</f>
        <v>130</v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丸山ＶＣボーイズ</v>
      </c>
      <c r="D2" s="269"/>
      <c r="E2" s="269"/>
      <c r="F2" s="269"/>
      <c r="G2" s="269"/>
      <c r="H2" s="269"/>
      <c r="I2" s="269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43076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築山　秀夫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507290696</v>
      </c>
      <c r="H7" s="268"/>
      <c r="I7" s="268"/>
      <c r="J7" s="268">
        <f>IF(入力!J7="","",入力!J7)</f>
        <v>12416</v>
      </c>
      <c r="K7" s="268"/>
      <c r="L7" s="268"/>
      <c r="M7" s="268">
        <f>IF(入力!M7="","",入力!M7)</f>
        <v>217589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宮城　洋一</v>
      </c>
      <c r="D9" s="279"/>
      <c r="E9" s="279"/>
      <c r="F9" s="279"/>
      <c r="G9" s="268" t="str">
        <f>IF(入力!G9="","",入力!G9)</f>
        <v/>
      </c>
      <c r="H9" s="268"/>
      <c r="I9" s="268"/>
      <c r="J9" s="268">
        <f>IF(入力!J9="","",入力!J9)</f>
        <v>18501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桑田　英治</v>
      </c>
      <c r="D11" s="279"/>
      <c r="E11" s="279"/>
      <c r="F11" s="279"/>
      <c r="G11" s="268">
        <f>IF(入力!G11="","",入力!G11)</f>
        <v>515587912</v>
      </c>
      <c r="H11" s="268"/>
      <c r="I11" s="268"/>
      <c r="J11" s="268" t="str">
        <f>IF(入力!J11="","",入力!J11)</f>
        <v/>
      </c>
      <c r="K11" s="268"/>
      <c r="L11" s="268"/>
      <c r="M11" s="268">
        <f>IF(入力!M11="","",入力!M11)</f>
        <v>376557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田村　夏子</v>
      </c>
      <c r="D13" s="279"/>
      <c r="E13" s="279"/>
      <c r="F13" s="279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6"/>
      <c r="B14" s="266"/>
      <c r="C14" s="280"/>
      <c r="D14" s="281"/>
      <c r="E14" s="281"/>
      <c r="F14" s="281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6" t="s">
        <v>5</v>
      </c>
      <c r="B15" s="266"/>
      <c r="C15" s="278" t="str">
        <f>IF(入力!C16="","",入力!C16&amp;"　"&amp;入力!E16)</f>
        <v>築山　秀夫</v>
      </c>
      <c r="D15" s="279"/>
      <c r="E15" s="279"/>
      <c r="F15" s="276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6"/>
      <c r="B16" s="266"/>
      <c r="C16" s="280"/>
      <c r="D16" s="281"/>
      <c r="E16" s="281"/>
      <c r="F16" s="277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5" customHeight="1">
      <c r="A17" s="266" t="s">
        <v>6</v>
      </c>
      <c r="B17" s="266"/>
      <c r="C17" s="269" t="str">
        <f>IF(入力!C17="","",入力!C17&amp;"　"&amp;入力!E17)</f>
        <v>千葉県船橋市丸山2-28-19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047-439-0977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90－5314－9417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椿　大和</v>
      </c>
      <c r="D25" s="279"/>
      <c r="E25" s="279"/>
      <c r="F25" s="279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松戸市立松飛台第二小学校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513389084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田村　陸</v>
      </c>
      <c r="D27" s="279"/>
      <c r="E27" s="279"/>
      <c r="F27" s="279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船橋市立法典東小学校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512241309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栗田　諒</v>
      </c>
      <c r="D29" s="279"/>
      <c r="E29" s="279"/>
      <c r="F29" s="279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市川市立宮久保小学校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514335391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8</v>
      </c>
      <c r="C31" s="278" t="str">
        <f>IF(入力!C32="","",入力!C32&amp;"　"&amp;入力!E32)</f>
        <v>石原　魁生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白井市立南山小学校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515735274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櫻井　信人</v>
      </c>
      <c r="D33" s="279"/>
      <c r="E33" s="279"/>
      <c r="F33" s="279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我孫子市立第一小学校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513378098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7</v>
      </c>
      <c r="C35" s="278" t="str">
        <f>IF(入力!C36="","",入力!C36&amp;"　"&amp;入力!E36)</f>
        <v>桑田　英雄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市川市立宮久保小学校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513493303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6</v>
      </c>
      <c r="C37" s="278" t="str">
        <f>IF(入力!C38="","",入力!C38&amp;"　"&amp;入力!E38)</f>
        <v>澤口　魁仁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船橋市立八栄小学校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513378107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4</v>
      </c>
      <c r="C39" s="278" t="str">
        <f>IF(入力!C40="","",入力!C40&amp;"　"&amp;入力!E40)</f>
        <v>植草　光稀</v>
      </c>
      <c r="D39" s="279"/>
      <c r="E39" s="279"/>
      <c r="F39" s="279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船橋市立塚田小学校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515255321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高橋　和馬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白井市立南山小学校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515677968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山中　大和</v>
      </c>
      <c r="D43" s="279"/>
      <c r="E43" s="279"/>
      <c r="F43" s="279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船橋市立法典小学校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514335404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浅井　司</v>
      </c>
      <c r="D45" s="279"/>
      <c r="E45" s="279"/>
      <c r="F45" s="279"/>
      <c r="G45" s="266">
        <f>IF(入力!G45="","",入力!G45)</f>
        <v>3</v>
      </c>
      <c r="H45" s="266" t="str">
        <f>IF(入力!H45="","",入力!H45)</f>
        <v/>
      </c>
      <c r="I45" s="266" t="str">
        <f>IF(入力!I45="","",入力!I45)</f>
        <v>船橋市立夏見台小学校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514598901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田中　衣優</v>
      </c>
      <c r="D47" s="279"/>
      <c r="E47" s="279"/>
      <c r="F47" s="279"/>
      <c r="G47" s="266">
        <f>IF(入力!G47="","",入力!G47)</f>
        <v>3</v>
      </c>
      <c r="H47" s="266" t="str">
        <f>IF(入力!H47="","",入力!H47)</f>
        <v/>
      </c>
      <c r="I47" s="266" t="str">
        <f>IF(入力!I47="","",入力!I47)</f>
        <v>我孫子市立第四小学校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514599126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勝又　勝吾</v>
      </c>
      <c r="D49" s="279"/>
      <c r="E49" s="279"/>
      <c r="F49" s="279"/>
      <c r="G49" s="266">
        <f>IF(入力!G49="","",入力!G49)</f>
        <v>3</v>
      </c>
      <c r="H49" s="266" t="str">
        <f>IF(入力!H49="","",入力!H49)</f>
        <v/>
      </c>
      <c r="I49" s="266" t="str">
        <f>IF(入力!I49="","",入力!I49)</f>
        <v>船橋市立丸山小学校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514879251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末弘　昭成</v>
      </c>
      <c r="D51" s="279"/>
      <c r="E51" s="279"/>
      <c r="F51" s="279"/>
      <c r="G51" s="266">
        <f>IF(入力!G51="","",入力!G51)</f>
        <v>3</v>
      </c>
      <c r="H51" s="266" t="str">
        <f>IF(入力!H51="","",入力!H51)</f>
        <v/>
      </c>
      <c r="I51" s="266" t="str">
        <f>IF(入力!I51="","",入力!I51)</f>
        <v>船橋市立坪井小学校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514767036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40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丸山ＶＣボーイズ</v>
      </c>
      <c r="D2" s="269"/>
      <c r="E2" s="269"/>
      <c r="F2" s="269"/>
      <c r="G2" s="269"/>
      <c r="H2" s="269"/>
      <c r="I2" s="269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43076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築山　秀夫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507290696</v>
      </c>
      <c r="H7" s="268"/>
      <c r="I7" s="268"/>
      <c r="J7" s="268">
        <f>IF(入力!J7="","",入力!J7)</f>
        <v>12416</v>
      </c>
      <c r="K7" s="268"/>
      <c r="L7" s="268"/>
      <c r="M7" s="268">
        <f>IF(入力!M7="","",入力!M7)</f>
        <v>217589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宮城　洋一</v>
      </c>
      <c r="D9" s="279"/>
      <c r="E9" s="279"/>
      <c r="F9" s="279"/>
      <c r="G9" s="268" t="str">
        <f>IF(入力!G9="","",入力!G9)</f>
        <v/>
      </c>
      <c r="H9" s="268"/>
      <c r="I9" s="268"/>
      <c r="J9" s="268">
        <f>IF(入力!J9="","",入力!J9)</f>
        <v>18501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桑田　英治</v>
      </c>
      <c r="D11" s="279"/>
      <c r="E11" s="279"/>
      <c r="F11" s="279"/>
      <c r="G11" s="268">
        <f>IF(入力!G11="","",入力!G11)</f>
        <v>515587912</v>
      </c>
      <c r="H11" s="268"/>
      <c r="I11" s="268"/>
      <c r="J11" s="268" t="str">
        <f>IF(入力!J11="","",入力!J11)</f>
        <v/>
      </c>
      <c r="K11" s="268"/>
      <c r="L11" s="268"/>
      <c r="M11" s="268">
        <f>IF(入力!M11="","",入力!M11)</f>
        <v>376557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田村　夏子</v>
      </c>
      <c r="D13" s="279"/>
      <c r="E13" s="279"/>
      <c r="F13" s="279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6"/>
      <c r="B14" s="266"/>
      <c r="C14" s="280"/>
      <c r="D14" s="281"/>
      <c r="E14" s="281"/>
      <c r="F14" s="281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6" t="s">
        <v>5</v>
      </c>
      <c r="B15" s="266"/>
      <c r="C15" s="278" t="str">
        <f>IF(入力!C16="","",入力!C16&amp;"　"&amp;入力!E16)</f>
        <v>築山　秀夫</v>
      </c>
      <c r="D15" s="279"/>
      <c r="E15" s="279"/>
      <c r="F15" s="276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6"/>
      <c r="B16" s="266"/>
      <c r="C16" s="280"/>
      <c r="D16" s="281"/>
      <c r="E16" s="281"/>
      <c r="F16" s="277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5" customHeight="1">
      <c r="A17" s="266" t="s">
        <v>6</v>
      </c>
      <c r="B17" s="266"/>
      <c r="C17" s="269" t="str">
        <f>IF(入力!C17="","",入力!C17&amp;"　"&amp;入力!E17)</f>
        <v>千葉県船橋市丸山2-28-19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047-439-0977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90－5314－9417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椿　大和</v>
      </c>
      <c r="D25" s="279"/>
      <c r="E25" s="279"/>
      <c r="F25" s="279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松戸市立松飛台第二小学校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513389084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田村　陸</v>
      </c>
      <c r="D27" s="279"/>
      <c r="E27" s="279"/>
      <c r="F27" s="279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船橋市立法典東小学校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512241309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栗田　諒</v>
      </c>
      <c r="D29" s="279"/>
      <c r="E29" s="279"/>
      <c r="F29" s="279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市川市立宮久保小学校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514335391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8</v>
      </c>
      <c r="C31" s="278" t="str">
        <f>IF(入力!C32="","",入力!C32&amp;"　"&amp;入力!E32)</f>
        <v>石原　魁生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白井市立南山小学校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515735274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櫻井　信人</v>
      </c>
      <c r="D33" s="279"/>
      <c r="E33" s="279"/>
      <c r="F33" s="279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我孫子市立第一小学校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513378098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7</v>
      </c>
      <c r="C35" s="278" t="str">
        <f>IF(入力!C36="","",入力!C36&amp;"　"&amp;入力!E36)</f>
        <v>桑田　英雄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市川市立宮久保小学校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513493303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6</v>
      </c>
      <c r="C37" s="278" t="str">
        <f>IF(入力!C38="","",入力!C38&amp;"　"&amp;入力!E38)</f>
        <v>澤口　魁仁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船橋市立八栄小学校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513378107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4</v>
      </c>
      <c r="C39" s="278" t="str">
        <f>IF(入力!C40="","",入力!C40&amp;"　"&amp;入力!E40)</f>
        <v>植草　光稀</v>
      </c>
      <c r="D39" s="279"/>
      <c r="E39" s="279"/>
      <c r="F39" s="279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船橋市立塚田小学校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515255321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高橋　和馬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白井市立南山小学校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515677968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山中　大和</v>
      </c>
      <c r="D43" s="279"/>
      <c r="E43" s="279"/>
      <c r="F43" s="279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船橋市立法典小学校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514335404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浅井　司</v>
      </c>
      <c r="D45" s="279"/>
      <c r="E45" s="279"/>
      <c r="F45" s="279"/>
      <c r="G45" s="266">
        <f>IF(入力!G45="","",入力!G45)</f>
        <v>3</v>
      </c>
      <c r="H45" s="266" t="str">
        <f>IF(入力!H45="","",入力!H45)</f>
        <v/>
      </c>
      <c r="I45" s="266" t="str">
        <f>IF(入力!I45="","",入力!I45)</f>
        <v>船橋市立夏見台小学校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514598901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田中　衣優</v>
      </c>
      <c r="D47" s="279"/>
      <c r="E47" s="279"/>
      <c r="F47" s="279"/>
      <c r="G47" s="266">
        <f>IF(入力!G47="","",入力!G47)</f>
        <v>3</v>
      </c>
      <c r="H47" s="266" t="str">
        <f>IF(入力!H47="","",入力!H47)</f>
        <v/>
      </c>
      <c r="I47" s="266" t="str">
        <f>IF(入力!I47="","",入力!I47)</f>
        <v>我孫子市立第四小学校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514599126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勝又　勝吾</v>
      </c>
      <c r="D49" s="279"/>
      <c r="E49" s="279"/>
      <c r="F49" s="279"/>
      <c r="G49" s="266">
        <f>IF(入力!G49="","",入力!G49)</f>
        <v>3</v>
      </c>
      <c r="H49" s="266" t="str">
        <f>IF(入力!H49="","",入力!H49)</f>
        <v/>
      </c>
      <c r="I49" s="266" t="str">
        <f>IF(入力!I49="","",入力!I49)</f>
        <v>船橋市立丸山小学校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514879251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末弘　昭成</v>
      </c>
      <c r="D51" s="279"/>
      <c r="E51" s="279"/>
      <c r="F51" s="279"/>
      <c r="G51" s="266">
        <f>IF(入力!G51="","",入力!G51)</f>
        <v>3</v>
      </c>
      <c r="H51" s="266" t="str">
        <f>IF(入力!H51="","",入力!H51)</f>
        <v/>
      </c>
      <c r="I51" s="266" t="str">
        <f>IF(入力!I51="","",入力!I51)</f>
        <v>船橋市立坪井小学校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514767036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男子</v>
      </c>
      <c r="I5" s="29">
        <f>入力!Y25</f>
        <v>10</v>
      </c>
      <c r="J5" s="447" t="str">
        <f>IF(入力!A55="","",入力!A55)</f>
        <v>皆さまへの感謝の気持ち忘れず、挑戦者丸山VCボーイズは、チーム一丸となって優勝を目指します。
「あきらめない」「「あせらない」「あてにしない」で一人一人が一所懸命プレーします。
応援よろしくお願いいたします。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12002</v>
      </c>
      <c r="B7" s="33" t="str">
        <f>IF(入力!C3="","",入力!C3)</f>
        <v>丸山ＶＣボーイズ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>
        <f>IF(入力!J7="","",入力!J7)</f>
        <v>12416</v>
      </c>
      <c r="I16" s="33">
        <f>IF(入力!M7="","",入力!M7)</f>
        <v>217589</v>
      </c>
      <c r="J16" s="33"/>
      <c r="K16" s="33"/>
      <c r="L16" s="33">
        <f>IF(入力!AT7="","",入力!AT7)</f>
        <v>63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千葉県船橋市丸山2-28-19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 t="str">
        <f>IF(入力!G9="","",入力!G9)</f>
        <v/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千葉県船橋市丸山3-59-7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桑田</v>
      </c>
      <c r="D20" s="33" t="str">
        <f>IF(入力!E12="","",入力!E12)</f>
        <v>英治</v>
      </c>
      <c r="E20" s="33" t="str">
        <f>IF(入力!C11="","",入力!C11)</f>
        <v>クワタ</v>
      </c>
      <c r="F20" s="33" t="str">
        <f>IF(入力!E11="","",入力!E11)</f>
        <v>エイジ</v>
      </c>
      <c r="G20" s="33">
        <f>IF(入力!G11="","",入力!G11)</f>
        <v>515587912</v>
      </c>
      <c r="H20" s="33" t="str">
        <f>IF(入力!J11="","",入力!J11)</f>
        <v/>
      </c>
      <c r="I20" s="33">
        <f>IF(入力!M11="","",入力!M11)</f>
        <v>376557</v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0811</v>
      </c>
      <c r="T20" s="33" t="str">
        <f>IF(入力!P12="","",入力!P12)</f>
        <v>千葉県市川市北方町4-1705-16</v>
      </c>
      <c r="U20" s="33" t="str">
        <f>IF(入力!AL11="","",入力!AL11)</f>
        <v>047</v>
      </c>
      <c r="V20" s="33" t="str">
        <f>IF(入力!AK12="","",入力!AK12)</f>
        <v>718</v>
      </c>
      <c r="W20" s="33" t="str">
        <f>IF(入力!AP12="","",入力!AP12)</f>
        <v>8816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63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千葉県船橋市丸山2-28-19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田村</v>
      </c>
      <c r="D23" s="33" t="str">
        <f>IF(入力!$E$14="","",入力!$E$14)</f>
        <v>夏子</v>
      </c>
      <c r="E23" s="33" t="str">
        <f>IF(入力!$C$13="","",入力!$C$13)</f>
        <v>タムラ</v>
      </c>
      <c r="F23" s="33" t="str">
        <f>IF(入力!$E$13="","",入力!$E$13)</f>
        <v>ナツコ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椿</v>
      </c>
      <c r="D24" s="75" t="str">
        <f>VLOOKUP($B$51,$A$53:$F$352,4)</f>
        <v>大和</v>
      </c>
      <c r="E24" s="75" t="str">
        <f>VLOOKUP($B$51,$A$53:$F$352,5)</f>
        <v>ツバキ</v>
      </c>
      <c r="F24" s="75" t="str">
        <f>VLOOKUP($B$51,$A$53:$F$352,6)</f>
        <v>ヤマト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椿</v>
      </c>
      <c r="D53" s="33" t="str">
        <f>IF(入力!E26="","",入力!E26)</f>
        <v>大和</v>
      </c>
      <c r="E53" s="33" t="str">
        <f>IF(入力!C25="","",入力!C25)</f>
        <v>ツバキ</v>
      </c>
      <c r="F53" s="33" t="str">
        <f>IF(入力!E25="","",入力!E25)</f>
        <v>ヤマト</v>
      </c>
      <c r="G53" s="33">
        <f>IF(入力!M25="","",入力!M25)</f>
        <v>513389084</v>
      </c>
      <c r="H53" s="33" t="str">
        <f>IF(入力!I25="","",入力!I25)</f>
        <v>松戸市立松飛台第二小学校</v>
      </c>
      <c r="I53" s="33">
        <f>IF(入力!G25="","",入力!G25)</f>
        <v>5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田村</v>
      </c>
      <c r="D54" s="33" t="str">
        <f>IF(入力!E28="","",入力!E28)</f>
        <v>陸</v>
      </c>
      <c r="E54" s="33" t="str">
        <f>IF(入力!C27="","",入力!C27)</f>
        <v>タムラ</v>
      </c>
      <c r="F54" s="33" t="str">
        <f>IF(入力!E27="","",入力!E27)</f>
        <v>リク</v>
      </c>
      <c r="G54" s="33">
        <f>IF(入力!M27="","",入力!M27)</f>
        <v>512241309</v>
      </c>
      <c r="H54" s="33" t="str">
        <f>IF(入力!I27="","",入力!I27)</f>
        <v>船橋市立法典東小学校</v>
      </c>
      <c r="I54" s="33">
        <f>IF(入力!G27="","",入力!G27)</f>
        <v>5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栗田</v>
      </c>
      <c r="D55" s="33" t="str">
        <f>IF(入力!E30="","",入力!E30)</f>
        <v>諒</v>
      </c>
      <c r="E55" s="33" t="str">
        <f>IF(入力!C29="","",入力!C29)</f>
        <v>クリタ</v>
      </c>
      <c r="F55" s="33" t="str">
        <f>IF(入力!E29="","",入力!E29)</f>
        <v>リョウ</v>
      </c>
      <c r="G55" s="33">
        <f>IF(入力!M29="","",入力!M29)</f>
        <v>514335391</v>
      </c>
      <c r="H55" s="33" t="str">
        <f>IF(入力!I29="","",入力!I29)</f>
        <v>市川市立宮久保小学校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8</v>
      </c>
      <c r="C56" s="33" t="str">
        <f>IF(入力!C32="","",入力!C32)</f>
        <v>石原</v>
      </c>
      <c r="D56" s="33" t="str">
        <f>IF(入力!E32="","",入力!E32)</f>
        <v>魁生</v>
      </c>
      <c r="E56" s="33" t="str">
        <f>IF(入力!C31="","",入力!C31)</f>
        <v>イシハラ</v>
      </c>
      <c r="F56" s="33" t="str">
        <f>IF(入力!E31="","",入力!E31)</f>
        <v>カイセイ</v>
      </c>
      <c r="G56" s="33">
        <f>IF(入力!M31="","",入力!M31)</f>
        <v>515735274</v>
      </c>
      <c r="H56" s="33" t="str">
        <f>IF(入力!I31="","",入力!I31)</f>
        <v>白井市立南山小学校</v>
      </c>
      <c r="I56" s="33">
        <f>IF(入力!G31="","",入力!G31)</f>
        <v>5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櫻井</v>
      </c>
      <c r="D57" s="33" t="str">
        <f>IF(入力!E34="","",入力!E34)</f>
        <v>信人</v>
      </c>
      <c r="E57" s="33" t="str">
        <f>IF(入力!C33="","",入力!C33)</f>
        <v>サクライ</v>
      </c>
      <c r="F57" s="33" t="str">
        <f>IF(入力!E33="","",入力!E33)</f>
        <v>マコト</v>
      </c>
      <c r="G57" s="33">
        <f>IF(入力!M33="","",入力!M33)</f>
        <v>513378098</v>
      </c>
      <c r="H57" s="33" t="str">
        <f>IF(入力!I33="","",入力!I33)</f>
        <v>我孫子市立第一小学校</v>
      </c>
      <c r="I57" s="33">
        <f>IF(入力!G33="","",入力!G33)</f>
        <v>4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桑田</v>
      </c>
      <c r="D58" s="33" t="str">
        <f>IF(入力!E36="","",入力!E36)</f>
        <v>英雄</v>
      </c>
      <c r="E58" s="33" t="str">
        <f>IF(入力!C35="","",入力!C35)</f>
        <v>クワタ</v>
      </c>
      <c r="F58" s="33" t="str">
        <f>IF(入力!E35="","",入力!E35)</f>
        <v>ヒデオ</v>
      </c>
      <c r="G58" s="33">
        <f>IF(入力!M35="","",入力!M35)</f>
        <v>513493303</v>
      </c>
      <c r="H58" s="33" t="str">
        <f>IF(入力!I35="","",入力!I35)</f>
        <v>市川市立宮久保小学校</v>
      </c>
      <c r="I58" s="33">
        <f>IF(入力!G35="","",入力!G35)</f>
        <v>4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6</v>
      </c>
      <c r="C59" s="33" t="str">
        <f>IF(入力!C38="","",入力!C38)</f>
        <v>澤口</v>
      </c>
      <c r="D59" s="33" t="str">
        <f>IF(入力!E38="","",入力!E38)</f>
        <v>魁仁</v>
      </c>
      <c r="E59" s="33" t="str">
        <f>IF(入力!C37="","",入力!C37)</f>
        <v>サワグチ</v>
      </c>
      <c r="F59" s="33" t="str">
        <f>IF(入力!E37="","",入力!E37)</f>
        <v>カイト</v>
      </c>
      <c r="G59" s="33">
        <f>IF(入力!M37="","",入力!M37)</f>
        <v>513378107</v>
      </c>
      <c r="H59" s="33" t="str">
        <f>IF(入力!I37="","",入力!I37)</f>
        <v>船橋市立八栄小学校</v>
      </c>
      <c r="I59" s="33">
        <f>IF(入力!G37="","",入力!G37)</f>
        <v>4</v>
      </c>
      <c r="J59" s="33">
        <f>IF(入力!P37="","",入力!P37)</f>
        <v>154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4</v>
      </c>
      <c r="C60" s="33" t="str">
        <f>IF(入力!C40="","",入力!C40)</f>
        <v>植草</v>
      </c>
      <c r="D60" s="33" t="str">
        <f>IF(入力!E40="","",入力!E40)</f>
        <v>光稀</v>
      </c>
      <c r="E60" s="33" t="str">
        <f>IF(入力!C39="","",入力!C39)</f>
        <v>ウエクサ</v>
      </c>
      <c r="F60" s="33" t="str">
        <f>IF(入力!E39="","",入力!E39)</f>
        <v>ミツキ</v>
      </c>
      <c r="G60" s="33">
        <f>IF(入力!M39="","",入力!M39)</f>
        <v>515255321</v>
      </c>
      <c r="H60" s="33" t="str">
        <f>IF(入力!I39="","",入力!I39)</f>
        <v>船橋市立塚田小学校</v>
      </c>
      <c r="I60" s="33">
        <f>IF(入力!G39="","",入力!G39)</f>
        <v>4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高橋</v>
      </c>
      <c r="D61" s="33" t="str">
        <f>IF(入力!E42="","",入力!E42)</f>
        <v>和馬</v>
      </c>
      <c r="E61" s="33" t="str">
        <f>IF(入力!C41="","",入力!C41)</f>
        <v>タカハシ</v>
      </c>
      <c r="F61" s="33" t="str">
        <f>IF(入力!E41="","",入力!E41)</f>
        <v>カズマ</v>
      </c>
      <c r="G61" s="33">
        <f>IF(入力!M41="","",入力!M41)</f>
        <v>515677968</v>
      </c>
      <c r="H61" s="33" t="str">
        <f>IF(入力!I41="","",入力!I41)</f>
        <v>白井市立南山小学校</v>
      </c>
      <c r="I61" s="33">
        <f>IF(入力!G41="","",入力!G41)</f>
        <v>4</v>
      </c>
      <c r="J61" s="33">
        <f>IF(入力!P41="","",入力!P41)</f>
        <v>146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山中</v>
      </c>
      <c r="D62" s="33" t="str">
        <f>IF(入力!E44="","",入力!E44)</f>
        <v>大和</v>
      </c>
      <c r="E62" s="33" t="str">
        <f>IF(入力!C43="","",入力!C43)</f>
        <v>ヤマナカ</v>
      </c>
      <c r="F62" s="33" t="str">
        <f>IF(入力!E43="","",入力!E43)</f>
        <v>ヤマト</v>
      </c>
      <c r="G62" s="33">
        <f>IF(入力!M43="","",入力!M43)</f>
        <v>514335404</v>
      </c>
      <c r="H62" s="33" t="str">
        <f>IF(入力!I43="","",入力!I43)</f>
        <v>船橋市立法典小学校</v>
      </c>
      <c r="I62" s="33">
        <f>IF(入力!G43="","",入力!G43)</f>
        <v>3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浅井</v>
      </c>
      <c r="D63" s="33" t="str">
        <f>IF(入力!E46="","",入力!E46)</f>
        <v>司</v>
      </c>
      <c r="E63" s="33" t="str">
        <f>IF(入力!C45="","",入力!C45)</f>
        <v>アサイ</v>
      </c>
      <c r="F63" s="33" t="str">
        <f>IF(入力!E45="","",入力!E45)</f>
        <v>ツカサ</v>
      </c>
      <c r="G63" s="33">
        <f>IF(入力!M45="","",入力!M45)</f>
        <v>514598901</v>
      </c>
      <c r="H63" s="33" t="str">
        <f>IF(入力!I45="","",入力!I45)</f>
        <v>船橋市立夏見台小学校</v>
      </c>
      <c r="I63" s="33">
        <f>IF(入力!G45="","",入力!G45)</f>
        <v>3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田中</v>
      </c>
      <c r="D64" s="33" t="str">
        <f>IF(入力!E48="","",入力!E48)</f>
        <v>衣優</v>
      </c>
      <c r="E64" s="33" t="str">
        <f>IF(入力!C47="","",入力!C47)</f>
        <v>タナカ</v>
      </c>
      <c r="F64" s="33" t="str">
        <f>IF(入力!E47="","",入力!E47)</f>
        <v>イマ</v>
      </c>
      <c r="G64" s="33">
        <f>IF(入力!M47="","",入力!M47)</f>
        <v>514599126</v>
      </c>
      <c r="H64" s="33" t="str">
        <f>IF(入力!I47="","",入力!I47)</f>
        <v>我孫子市立第四小学校</v>
      </c>
      <c r="I64" s="33">
        <f>IF(入力!G47="","",入力!G47)</f>
        <v>3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勝又</v>
      </c>
      <c r="D65" s="33" t="str">
        <f>IF(入力!E50="","",入力!E50)</f>
        <v>勝吾</v>
      </c>
      <c r="E65" s="33" t="str">
        <f>IF(入力!C49="","",入力!C49)</f>
        <v>カツマタ</v>
      </c>
      <c r="F65" s="33" t="str">
        <f>IF(入力!E49="","",入力!E49)</f>
        <v>ショウゴ</v>
      </c>
      <c r="G65" s="33">
        <f>IF(入力!M49="","",入力!M49)</f>
        <v>514879251</v>
      </c>
      <c r="H65" s="33" t="str">
        <f>IF(入力!I49="","",入力!I49)</f>
        <v>船橋市立丸山小学校</v>
      </c>
      <c r="I65" s="33">
        <f>IF(入力!G49="","",入力!G49)</f>
        <v>3</v>
      </c>
      <c r="J65" s="33">
        <f>IF(入力!P49="","",入力!P49)</f>
        <v>132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末弘</v>
      </c>
      <c r="D66" s="33" t="str">
        <f>IF(入力!E52="","",入力!E52)</f>
        <v>昭成</v>
      </c>
      <c r="E66" s="33" t="str">
        <f>IF(入力!C51="","",入力!C51)</f>
        <v>スエヒロ</v>
      </c>
      <c r="F66" s="33" t="str">
        <f>IF(入力!E51="","",入力!E51)</f>
        <v>アキナリ</v>
      </c>
      <c r="G66" s="33">
        <f>IF(入力!M51="","",入力!M51)</f>
        <v>514767036</v>
      </c>
      <c r="H66" s="33" t="str">
        <f>IF(入力!I51="","",入力!I51)</f>
        <v>船橋市立坪井小学校</v>
      </c>
      <c r="I66" s="33">
        <f>IF(入力!G51="","",入力!G51)</f>
        <v>3</v>
      </c>
      <c r="J66" s="33">
        <f>IF(入力!P51="","",入力!P51)</f>
        <v>134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2017-01-06T00:23:52Z</cp:lastPrinted>
  <dcterms:created xsi:type="dcterms:W3CDTF">2014-04-05T09:56:00Z</dcterms:created>
  <dcterms:modified xsi:type="dcterms:W3CDTF">2017-01-29T07:23:35Z</dcterms:modified>
</cp:coreProperties>
</file>