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D14E588-C99C-4687-8F85-554FF8956068}" xr6:coauthVersionLast="44" xr6:coauthVersionMax="44" xr10:uidLastSave="{00000000-0000-0000-0000-000000000000}"/>
  <workbookProtection lockStructure="1"/>
  <bookViews>
    <workbookView xWindow="2805" yWindow="2805" windowWidth="15375" windowHeight="63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<sst xmlns="http://schemas.openxmlformats.org/spreadsheetml/2006/main" count="435" uniqueCount="285">
  <si>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</si>
  <si>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</si>
  <si>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</si>
  <si>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</si>
  <si>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</si>
  <si>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</si>
  <si>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</si>
  <si>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</si>
  <si>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</si>
  <si>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</si>
  <si>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</si>
  <si>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</si>
  <si>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</si>
  <si>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</si>
  <si>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</si>
  <si>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</si>
  <si>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</si>
  <si>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</si>
  <si>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</si>
  <si>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</si>
  <si>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</si>
  <si>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</si>
  <si>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</si>
  <si>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</si>
  <si>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</si>
  <si>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</si>
  <si>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</si>
  <si>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</si>
  <si>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</si>
  <si>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</si>
  <si>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</si>
  <si>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</si>
  <si>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</si>
  <si>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</si>
  <si>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</si>
  <si>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</si>
  <si>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</si>
  <si>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</si>
  <si>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</si>
  <si>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</si>
  <si>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</si>
  <si>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</si>
  <si>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</si>
  <si>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</si>
  <si>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</si>
  <si>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</si>
  <si>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</si>
  <si>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</si>
  <si>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</si>
  <si>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</si>
  <si>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</si>
  <si>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</si>
  <si>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</si>
  <si>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</si>
  <si>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</si>
  <si>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</si>
  <si>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</si>
  <si>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</si>
  <si>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</si>
  <si>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</si>
  <si>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</si>
  <si>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</si>
  <si>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</si>
  <si>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</si>
  <si>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</si>
  <si>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</si>
  <si>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</si>
  <si>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</si>
  <si>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</si>
  <si>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</si>
  <si>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</si>
  <si>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</si>
  <si>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</si>
  <si>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</si>
  <si>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</si>
  <si>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</si>
  <si>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</si>
  <si>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</si>
  <si>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</si>
  <si>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</si>
  <si>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</si>
  <si>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</si>
  <si>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</si>
  <si>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</si>
  <si>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</si>
  <si>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</si>
  <si>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</si>
  <si>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</si>
  <si>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</si>
  <si>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</si>
  <si>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</si>
  <si>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</si>
  <si>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</si>
  <si>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</si>
  <si>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</si>
  <si>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</si>
  <si>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</si>
  <si>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</si>
  <si>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</si>
  <si>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</si>
  <si>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</si>
  <si>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</si>
  <si>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</si>
  <si>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</si>
  <si>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</si>
  <si>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</si>
  <si>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</si>
  <si>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</si>
  <si>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</si>
  <si>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</si>
  <si>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</si>
  <si>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</si>
  <si>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</si>
  <si>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</si>
  <si>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</si>
  <si>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</si>
  <si>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</si>
  <si>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</si>
  <si>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</si>
  <si>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</si>
  <si>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</si>
  <si>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</si>
  <si>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</si>
  <si>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</si>
  <si>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</si>
  <si>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</si>
  <si>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</si>
  <si>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</si>
  <si>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</si>
  <si>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</si>
  <si>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</si>
  <si>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</si>
  <si>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</si>
  <si>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</si>
  <si>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</si>
  <si>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</si>
  <si>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</si>
  <si>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</si>
  <si>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</si>
  <si>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</si>
  <si>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</si>
  <si>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</si>
  <si>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</si>
  <si>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</si>
  <si>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</si>
  <si>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</si>
  <si>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</si>
  <si>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</si>
  <si>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</si>
  <si>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</si>
  <si>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</si>
  <si>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</si>
  <si>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</si>
  <si>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</si>
  <si>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</si>
  <si>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</si>
  <si>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</si>
  <si>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</si>
  <si>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</si>
  <si>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</si>
  <si>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</si>
  <si>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</si>
  <si>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</si>
  <si>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</si>
  <si>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</si>
  <si>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</si>
  <si>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</si>
  <si>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</si>
  <si>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</si>
  <si>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</si>
  <si>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</si>
  <si>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</si>
  <si>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</si>
  <si>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</si>
  <si>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</si>
  <si>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</si>
  <si>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</si>
  <si>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</si>
  <si>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</si>
  <si>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</si>
  <si>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</si>
  <si>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</si>
  <si>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</si>
  <si>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</si>
  <si>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</si>
  <si>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</si>
  <si>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</si>
  <si>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</si>
  <si>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</si>
  <si>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</si>
  <si>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</si>
  <si>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</si>
  <si>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</si>
  <si>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</si>
  <si>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</si>
  <si>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</si>
  <si>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</si>
  <si>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</si>
  <si>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</si>
  <si>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</si>
  <si>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</si>
  <si>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マスダ　</t>
    <phoneticPr fontId="2"/>
  </si>
  <si>
    <t>ユウト</t>
    <phoneticPr fontId="2"/>
  </si>
  <si>
    <t>船橋市立船橋小学校</t>
    <rPh sb="0" eb="4">
      <t>フナバシシリツ</t>
    </rPh>
    <rPh sb="4" eb="6">
      <t>フナバシ</t>
    </rPh>
    <rPh sb="6" eb="9">
      <t>ショウガッコウ</t>
    </rPh>
    <phoneticPr fontId="2"/>
  </si>
  <si>
    <t>増田</t>
    <rPh sb="0" eb="2">
      <t>マスダ</t>
    </rPh>
    <phoneticPr fontId="2"/>
  </si>
  <si>
    <t>悠人</t>
    <rPh sb="0" eb="1">
      <t>ユウ</t>
    </rPh>
    <rPh sb="1" eb="2">
      <t>ヒト</t>
    </rPh>
    <phoneticPr fontId="2"/>
  </si>
  <si>
    <t>ツボイ</t>
    <phoneticPr fontId="2"/>
  </si>
  <si>
    <t>マサミ</t>
    <phoneticPr fontId="2"/>
  </si>
  <si>
    <t>坪井</t>
    <rPh sb="0" eb="2">
      <t>ツボイ</t>
    </rPh>
    <phoneticPr fontId="2"/>
  </si>
  <si>
    <t>将海</t>
    <rPh sb="0" eb="1">
      <t>マサ</t>
    </rPh>
    <rPh sb="1" eb="2">
      <t>ウミ</t>
    </rPh>
    <phoneticPr fontId="2"/>
  </si>
  <si>
    <t>キタノ</t>
    <phoneticPr fontId="2"/>
  </si>
  <si>
    <t>カズマサ</t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</si>
  <si>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</si>
  <si>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</si>
  <si>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</si>
  <si>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イマイ</t>
    <phoneticPr fontId="2"/>
  </si>
  <si>
    <t>リョウタ</t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</si>
  <si>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</si>
  <si>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今井</t>
    <rPh sb="0" eb="2">
      <t>イマイ</t>
    </rPh>
    <phoneticPr fontId="2"/>
  </si>
  <si>
    <t>崚太</t>
    <rPh sb="0" eb="2">
      <t>リョウタ</t>
    </rPh>
    <phoneticPr fontId="2"/>
  </si>
  <si>
    <t>マルヤマ</t>
    <phoneticPr fontId="2"/>
  </si>
  <si>
    <t>ソラ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</si>
  <si>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</si>
  <si>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丸山</t>
    <rPh sb="0" eb="2">
      <t>マルヤマ</t>
    </rPh>
    <phoneticPr fontId="2"/>
  </si>
  <si>
    <t>大空</t>
    <rPh sb="0" eb="2">
      <t>オオゾラ</t>
    </rPh>
    <phoneticPr fontId="2"/>
  </si>
  <si>
    <t>ショウ</t>
    <phoneticPr fontId="2"/>
  </si>
  <si>
    <t>翔</t>
    <rPh sb="0" eb="1">
      <t>カケル</t>
    </rPh>
    <phoneticPr fontId="2"/>
  </si>
  <si>
    <t>タムラ</t>
    <phoneticPr fontId="2"/>
  </si>
  <si>
    <t>カイ</t>
    <phoneticPr fontId="2"/>
  </si>
  <si>
    <t>船橋市立法典東小学校</t>
    <rPh sb="0" eb="10">
      <t>フナバシシリツホウテンヒガシショウガッコウ</t>
    </rPh>
    <phoneticPr fontId="2"/>
  </si>
  <si>
    <t>田村</t>
    <rPh sb="0" eb="2">
      <t>タムラ</t>
    </rPh>
    <phoneticPr fontId="2"/>
  </si>
  <si>
    <t>海</t>
    <rPh sb="0" eb="1">
      <t>ウミ</t>
    </rPh>
    <phoneticPr fontId="2"/>
  </si>
  <si>
    <t>アリミズ</t>
    <phoneticPr fontId="2"/>
  </si>
  <si>
    <t>ソウマ</t>
    <phoneticPr fontId="2"/>
  </si>
  <si>
    <t>有水</t>
    <rPh sb="0" eb="2">
      <t>アリミズ</t>
    </rPh>
    <phoneticPr fontId="2"/>
  </si>
  <si>
    <t>蒼真</t>
    <rPh sb="0" eb="2">
      <t>ソウマ</t>
    </rPh>
    <phoneticPr fontId="2"/>
  </si>
  <si>
    <t>オオサワ　</t>
    <phoneticPr fontId="2"/>
  </si>
  <si>
    <t>ミキト</t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</si>
  <si>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</si>
  <si>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大澤</t>
    <rPh sb="0" eb="2">
      <t>オオサワ</t>
    </rPh>
    <phoneticPr fontId="2"/>
  </si>
  <si>
    <t>樹人</t>
    <rPh sb="0" eb="1">
      <t>ジュ</t>
    </rPh>
    <rPh sb="1" eb="2">
      <t>ヒト</t>
    </rPh>
    <phoneticPr fontId="2"/>
  </si>
  <si>
    <t>シュンヤ</t>
    <phoneticPr fontId="2"/>
  </si>
  <si>
    <t>隼矢</t>
    <rPh sb="0" eb="2">
      <t>シュンヤ</t>
    </rPh>
    <phoneticPr fontId="2"/>
  </si>
  <si>
    <t>ミツマサ</t>
    <phoneticPr fontId="2"/>
  </si>
  <si>
    <t>光政</t>
    <rPh sb="0" eb="2">
      <t>ミツマサ</t>
    </rPh>
    <phoneticPr fontId="2"/>
  </si>
  <si>
    <t>ヨコタ</t>
    <phoneticPr fontId="2"/>
  </si>
  <si>
    <t>リュウタ</t>
    <phoneticPr fontId="2"/>
  </si>
  <si>
    <t>横田</t>
    <rPh sb="0" eb="2">
      <t>ヨコタ</t>
    </rPh>
    <phoneticPr fontId="2"/>
  </si>
  <si>
    <t>琉詩</t>
    <rPh sb="0" eb="1">
      <t>ル</t>
    </rPh>
    <rPh sb="1" eb="2">
      <t>ウタ</t>
    </rPh>
    <phoneticPr fontId="2"/>
  </si>
  <si>
    <t>ヒダ</t>
    <phoneticPr fontId="2"/>
  </si>
  <si>
    <t>タツユキ</t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</si>
  <si>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</si>
  <si>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樋田</t>
    <rPh sb="0" eb="2">
      <t>ヒダ</t>
    </rPh>
    <phoneticPr fontId="2"/>
  </si>
  <si>
    <t>龍倖</t>
    <rPh sb="0" eb="1">
      <t>タツ</t>
    </rPh>
    <rPh sb="1" eb="2">
      <t>ユキ</t>
    </rPh>
    <phoneticPr fontId="2"/>
  </si>
  <si>
    <t>法典東スポーツクラブ</t>
    <rPh sb="0" eb="2">
      <t>ホウテン</t>
    </rPh>
    <rPh sb="2" eb="3">
      <t>ヒガシ</t>
    </rPh>
    <phoneticPr fontId="2"/>
  </si>
  <si>
    <t>ホウテンヒガシスポーツクラブ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</si>
  <si>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</si>
  <si>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</si>
  <si>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</si>
  <si>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</si>
  <si>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タナカ</t>
    <phoneticPr fontId="2"/>
  </si>
  <si>
    <t>タツオ</t>
    <phoneticPr fontId="2"/>
  </si>
  <si>
    <t>辰夫</t>
    <rPh sb="0" eb="2">
      <t>タツオ</t>
    </rPh>
    <phoneticPr fontId="2"/>
  </si>
  <si>
    <t>２７３</t>
    <phoneticPr fontId="2"/>
  </si>
  <si>
    <t>００４１</t>
    <phoneticPr fontId="2"/>
  </si>
  <si>
    <t>船橋市旭町２－１０－２１</t>
    <rPh sb="0" eb="3">
      <t>フナバシシ</t>
    </rPh>
    <rPh sb="3" eb="5">
      <t>アサヒチョウ</t>
    </rPh>
    <phoneticPr fontId="2"/>
  </si>
  <si>
    <t>４３８</t>
    <phoneticPr fontId="2"/>
  </si>
  <si>
    <t>５３５６</t>
    <phoneticPr fontId="2"/>
  </si>
  <si>
    <t>星</t>
    <rPh sb="0" eb="1">
      <t>ホシ</t>
    </rPh>
    <phoneticPr fontId="2"/>
  </si>
  <si>
    <t>ホシ</t>
    <phoneticPr fontId="2"/>
  </si>
  <si>
    <t>ヨウジ</t>
    <phoneticPr fontId="2"/>
  </si>
  <si>
    <t>洋二</t>
    <rPh sb="0" eb="2">
      <t>ヨウジ</t>
    </rPh>
    <phoneticPr fontId="2"/>
  </si>
  <si>
    <t>０８０１</t>
    <phoneticPr fontId="2"/>
  </si>
  <si>
    <t>２７４</t>
    <phoneticPr fontId="2"/>
  </si>
  <si>
    <t>船橋市高野台４－８－３１</t>
    <rPh sb="0" eb="3">
      <t>フナバシシ</t>
    </rPh>
    <rPh sb="3" eb="6">
      <t>コウヤダイ</t>
    </rPh>
    <phoneticPr fontId="2"/>
  </si>
  <si>
    <t>０９０</t>
    <phoneticPr fontId="2"/>
  </si>
  <si>
    <t>０４７</t>
    <phoneticPr fontId="2"/>
  </si>
  <si>
    <t>４１７０</t>
    <phoneticPr fontId="2"/>
  </si>
  <si>
    <t>６９６４</t>
    <phoneticPr fontId="2"/>
  </si>
  <si>
    <t>タツノリ</t>
    <phoneticPr fontId="2"/>
  </si>
  <si>
    <t>辰憲</t>
    <rPh sb="0" eb="1">
      <t>タツ</t>
    </rPh>
    <rPh sb="1" eb="2">
      <t>ケン</t>
    </rPh>
    <phoneticPr fontId="2"/>
  </si>
  <si>
    <t>091A004193</t>
    <phoneticPr fontId="2"/>
  </si>
  <si>
    <t>091C018379</t>
    <phoneticPr fontId="2"/>
  </si>
  <si>
    <t>船橋市旭町２－１０－２１</t>
    <rPh sb="0" eb="5">
      <t>フナバシシアサヒチョウ</t>
    </rPh>
    <phoneticPr fontId="2"/>
  </si>
  <si>
    <t>増田・坪井・北野(和)・今井のコンビバレーで点を取り、田村・有水のレシーブでボールを繋ぐ。PS丸山（大）（翔）（隼）・大澤・北野（光）・横田・樋田のかけ声でチームがひとつになり、関東大会出場をつかみとる。</t>
    <rPh sb="0" eb="2">
      <t>マスダ</t>
    </rPh>
    <rPh sb="3" eb="5">
      <t>ツボイ</t>
    </rPh>
    <rPh sb="6" eb="8">
      <t>キタノ</t>
    </rPh>
    <rPh sb="9" eb="10">
      <t>カズ</t>
    </rPh>
    <rPh sb="12" eb="14">
      <t>イマイ</t>
    </rPh>
    <rPh sb="22" eb="23">
      <t>テン</t>
    </rPh>
    <rPh sb="24" eb="25">
      <t>ト</t>
    </rPh>
    <rPh sb="27" eb="29">
      <t>タムラ</t>
    </rPh>
    <rPh sb="30" eb="32">
      <t>アリミズ</t>
    </rPh>
    <rPh sb="42" eb="43">
      <t>ツナ</t>
    </rPh>
    <rPh sb="47" eb="49">
      <t>マルヤマ</t>
    </rPh>
    <rPh sb="50" eb="51">
      <t>ダイ</t>
    </rPh>
    <rPh sb="53" eb="54">
      <t>ショウ</t>
    </rPh>
    <rPh sb="56" eb="57">
      <t>シュン</t>
    </rPh>
    <rPh sb="59" eb="61">
      <t>オオサワ</t>
    </rPh>
    <rPh sb="62" eb="64">
      <t>キタノ</t>
    </rPh>
    <rPh sb="65" eb="66">
      <t>ヒカ</t>
    </rPh>
    <rPh sb="68" eb="70">
      <t>ヨコタ</t>
    </rPh>
    <rPh sb="71" eb="73">
      <t>ヒダ</t>
    </rPh>
    <rPh sb="76" eb="77">
      <t>ゴエ</t>
    </rPh>
    <rPh sb="89" eb="91">
      <t>カントウ</t>
    </rPh>
    <rPh sb="91" eb="93">
      <t>タイカイ</t>
    </rPh>
    <rPh sb="93" eb="95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</si>
</sst>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37" fillId="0" borderId="76" xfId="0" applyFont="1" applyBorder="1" applyAlignment="1" applyProtection="1">
      <alignment horizontal="center" vertical="center"/>
      <protection locked="0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7" t="s">
        <v>189</v>
      </c>
      <c r="B2" s="228"/>
      <c r="C2" s="450" t="s">
        <v>255</v>
      </c>
      <c r="D2" s="229"/>
      <c r="E2" s="229"/>
      <c r="F2" s="229"/>
      <c r="G2" s="229"/>
      <c r="H2" s="229"/>
      <c r="I2" s="230"/>
      <c r="J2" s="87" t="s">
        <v>187</v>
      </c>
      <c r="K2" s="88"/>
      <c r="L2" s="88"/>
      <c r="M2" s="88"/>
      <c r="N2" s="88"/>
      <c r="O2" s="89"/>
      <c r="P2" s="87" t="s">
        <v>165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94" t="s">
        <v>169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449" t="s">
        <v>254</v>
      </c>
      <c r="D3" s="233"/>
      <c r="E3" s="233"/>
      <c r="F3" s="233"/>
      <c r="G3" s="233"/>
      <c r="H3" s="233"/>
      <c r="I3" s="234"/>
      <c r="J3" s="451" t="s">
        <v>158</v>
      </c>
      <c r="K3" s="85"/>
      <c r="L3" s="85"/>
      <c r="M3" s="85"/>
      <c r="N3" s="85"/>
      <c r="O3" s="86"/>
      <c r="P3" s="192" t="s">
        <v>256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179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431605888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12004</v>
      </c>
      <c r="K5" s="141"/>
      <c r="L5" s="141"/>
      <c r="M5" s="141"/>
      <c r="N5" s="141"/>
      <c r="O5" s="141"/>
      <c r="P5" s="452" t="s">
        <v>257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452" t="s">
        <v>258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79" t="s">
        <v>175</v>
      </c>
      <c r="D6" s="180"/>
      <c r="E6" s="181" t="s">
        <v>176</v>
      </c>
      <c r="F6" s="182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4" t="s">
        <v>163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7" t="s">
        <v>164</v>
      </c>
      <c r="AL6" s="187"/>
      <c r="AM6" s="187"/>
      <c r="AN6" s="187"/>
      <c r="AO6" s="187"/>
      <c r="AP6" s="187"/>
      <c r="AQ6" s="187"/>
      <c r="AR6" s="187"/>
      <c r="AS6" s="187"/>
      <c r="AT6" s="57" t="s">
        <v>192</v>
      </c>
    </row>
    <row r="7" spans="1:51" ht="13.5" customHeight="1">
      <c r="A7" s="119"/>
      <c r="B7" s="118"/>
      <c r="C7" s="454" t="s">
        <v>260</v>
      </c>
      <c r="D7" s="109"/>
      <c r="E7" s="455" t="s">
        <v>261</v>
      </c>
      <c r="F7" s="110"/>
      <c r="G7" s="112">
        <v>506095633</v>
      </c>
      <c r="H7" s="112"/>
      <c r="I7" s="112"/>
      <c r="J7" s="112">
        <v>1066</v>
      </c>
      <c r="K7" s="112"/>
      <c r="L7" s="112"/>
      <c r="M7" s="457" t="s">
        <v>281</v>
      </c>
      <c r="N7" s="112"/>
      <c r="O7" s="112"/>
      <c r="P7" s="77" t="s">
        <v>72</v>
      </c>
      <c r="Q7" s="78"/>
      <c r="R7" s="458" t="s">
        <v>263</v>
      </c>
      <c r="S7" s="136"/>
      <c r="T7" s="136"/>
      <c r="U7" s="136"/>
      <c r="V7" s="50" t="s">
        <v>73</v>
      </c>
      <c r="W7" s="459" t="s">
        <v>264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460" t="s">
        <v>276</v>
      </c>
      <c r="AM7" s="142"/>
      <c r="AN7" s="142"/>
      <c r="AO7" s="142"/>
      <c r="AP7" s="142"/>
      <c r="AQ7" s="142"/>
      <c r="AR7" s="142"/>
      <c r="AS7" s="59" t="s">
        <v>75</v>
      </c>
      <c r="AT7" s="244">
        <v>68</v>
      </c>
    </row>
    <row r="8" spans="1:51" ht="18" customHeight="1">
      <c r="A8" s="119"/>
      <c r="B8" s="118"/>
      <c r="C8" s="453" t="s">
        <v>259</v>
      </c>
      <c r="D8" s="115"/>
      <c r="E8" s="456" t="s">
        <v>262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265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461" t="s">
        <v>266</v>
      </c>
      <c r="AL8" s="145"/>
      <c r="AM8" s="145"/>
      <c r="AN8" s="145"/>
      <c r="AO8" s="60" t="s">
        <v>76</v>
      </c>
      <c r="AP8" s="462" t="s">
        <v>267</v>
      </c>
      <c r="AQ8" s="145"/>
      <c r="AR8" s="145"/>
      <c r="AS8" s="146"/>
      <c r="AT8" s="244"/>
    </row>
    <row r="9" spans="1:51" ht="14.45" customHeight="1">
      <c r="A9" s="119" t="s">
        <v>150</v>
      </c>
      <c r="B9" s="118"/>
      <c r="C9" s="454" t="s">
        <v>269</v>
      </c>
      <c r="D9" s="109"/>
      <c r="E9" s="455" t="s">
        <v>270</v>
      </c>
      <c r="F9" s="110"/>
      <c r="G9" s="112">
        <v>510164323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458" t="s">
        <v>273</v>
      </c>
      <c r="S9" s="136"/>
      <c r="T9" s="136"/>
      <c r="U9" s="136"/>
      <c r="V9" s="50" t="s">
        <v>73</v>
      </c>
      <c r="W9" s="459" t="s">
        <v>272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460" t="s">
        <v>275</v>
      </c>
      <c r="AM9" s="142"/>
      <c r="AN9" s="142"/>
      <c r="AO9" s="142"/>
      <c r="AP9" s="142"/>
      <c r="AQ9" s="142"/>
      <c r="AR9" s="142"/>
      <c r="AS9" s="59" t="s">
        <v>194</v>
      </c>
      <c r="AT9" s="245">
        <v>49</v>
      </c>
    </row>
    <row r="10" spans="1:51" ht="18" customHeight="1">
      <c r="A10" s="119"/>
      <c r="B10" s="118"/>
      <c r="C10" s="453" t="s">
        <v>268</v>
      </c>
      <c r="D10" s="115"/>
      <c r="E10" s="456" t="s">
        <v>271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463" t="s">
        <v>274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3"/>
      <c r="AK10" s="461" t="s">
        <v>277</v>
      </c>
      <c r="AL10" s="145"/>
      <c r="AM10" s="145"/>
      <c r="AN10" s="145"/>
      <c r="AO10" s="60" t="s">
        <v>195</v>
      </c>
      <c r="AP10" s="462" t="s">
        <v>278</v>
      </c>
      <c r="AQ10" s="145"/>
      <c r="AR10" s="145"/>
      <c r="AS10" s="146"/>
      <c r="AT10" s="245"/>
    </row>
    <row r="11" spans="1:51" ht="14.45" customHeight="1">
      <c r="A11" s="119" t="s">
        <v>151</v>
      </c>
      <c r="B11" s="118"/>
      <c r="C11" s="454" t="s">
        <v>260</v>
      </c>
      <c r="D11" s="109"/>
      <c r="E11" s="455" t="s">
        <v>279</v>
      </c>
      <c r="F11" s="110"/>
      <c r="G11" s="112">
        <v>506095960</v>
      </c>
      <c r="H11" s="112"/>
      <c r="I11" s="112"/>
      <c r="J11" s="112"/>
      <c r="K11" s="112"/>
      <c r="L11" s="112"/>
      <c r="M11" s="457" t="s">
        <v>282</v>
      </c>
      <c r="N11" s="112"/>
      <c r="O11" s="112"/>
      <c r="P11" s="77" t="s">
        <v>72</v>
      </c>
      <c r="Q11" s="78"/>
      <c r="R11" s="458" t="s">
        <v>263</v>
      </c>
      <c r="S11" s="136"/>
      <c r="T11" s="136"/>
      <c r="U11" s="136"/>
      <c r="V11" s="50" t="s">
        <v>73</v>
      </c>
      <c r="W11" s="459" t="s">
        <v>264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460" t="s">
        <v>276</v>
      </c>
      <c r="AM11" s="142"/>
      <c r="AN11" s="142"/>
      <c r="AO11" s="142"/>
      <c r="AP11" s="142"/>
      <c r="AQ11" s="142"/>
      <c r="AR11" s="142"/>
      <c r="AS11" s="59" t="s">
        <v>194</v>
      </c>
      <c r="AT11" s="245">
        <v>35</v>
      </c>
    </row>
    <row r="12" spans="1:51" ht="18" customHeight="1">
      <c r="A12" s="119"/>
      <c r="B12" s="118"/>
      <c r="C12" s="453" t="s">
        <v>259</v>
      </c>
      <c r="D12" s="115"/>
      <c r="E12" s="456" t="s">
        <v>280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463" t="s">
        <v>265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3"/>
      <c r="AK12" s="461" t="s">
        <v>266</v>
      </c>
      <c r="AL12" s="145"/>
      <c r="AM12" s="145"/>
      <c r="AN12" s="145"/>
      <c r="AO12" s="60" t="s">
        <v>195</v>
      </c>
      <c r="AP12" s="462" t="s">
        <v>267</v>
      </c>
      <c r="AQ12" s="145"/>
      <c r="AR12" s="145"/>
      <c r="AS12" s="146"/>
      <c r="AT12" s="245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4"/>
      <c r="S13" s="174"/>
      <c r="T13" s="174"/>
      <c r="U13" s="174"/>
      <c r="V13" s="4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86"/>
      <c r="AK13" s="61"/>
      <c r="AL13" s="167"/>
      <c r="AM13" s="167"/>
      <c r="AN13" s="167"/>
      <c r="AO13" s="167"/>
      <c r="AP13" s="167"/>
      <c r="AQ13" s="167"/>
      <c r="AR13" s="167"/>
      <c r="AS13" s="62"/>
      <c r="AT13" s="246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63"/>
      <c r="AP14" s="172"/>
      <c r="AQ14" s="172"/>
      <c r="AR14" s="172"/>
      <c r="AS14" s="173"/>
      <c r="AT14" s="246"/>
    </row>
    <row r="15" spans="1:51" ht="15" customHeight="1">
      <c r="A15" s="128" t="s">
        <v>166</v>
      </c>
      <c r="B15" s="118"/>
      <c r="C15" s="454" t="s">
        <v>260</v>
      </c>
      <c r="D15" s="109"/>
      <c r="E15" s="455" t="s">
        <v>261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458" t="s">
        <v>263</v>
      </c>
      <c r="S15" s="136"/>
      <c r="T15" s="136"/>
      <c r="U15" s="136"/>
      <c r="V15" s="49" t="s">
        <v>73</v>
      </c>
      <c r="W15" s="459" t="s">
        <v>264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460" t="s">
        <v>276</v>
      </c>
      <c r="AM15" s="142"/>
      <c r="AN15" s="142"/>
      <c r="AO15" s="142"/>
      <c r="AP15" s="142"/>
      <c r="AQ15" s="142"/>
      <c r="AR15" s="142"/>
      <c r="AS15" s="59" t="s">
        <v>194</v>
      </c>
      <c r="AT15" s="245">
        <v>68</v>
      </c>
    </row>
    <row r="16" spans="1:51" ht="18" customHeight="1">
      <c r="A16" s="119"/>
      <c r="B16" s="118"/>
      <c r="C16" s="453" t="s">
        <v>259</v>
      </c>
      <c r="D16" s="115"/>
      <c r="E16" s="456" t="s">
        <v>262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463" t="s">
        <v>283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3"/>
      <c r="AK16" s="461" t="s">
        <v>266</v>
      </c>
      <c r="AL16" s="145"/>
      <c r="AM16" s="145"/>
      <c r="AN16" s="145"/>
      <c r="AO16" s="60" t="s">
        <v>195</v>
      </c>
      <c r="AP16" s="462" t="s">
        <v>267</v>
      </c>
      <c r="AQ16" s="145"/>
      <c r="AR16" s="145"/>
      <c r="AS16" s="146"/>
      <c r="AT16" s="245"/>
    </row>
    <row r="17" spans="1:46">
      <c r="A17" s="119" t="s">
        <v>6</v>
      </c>
      <c r="B17" s="118"/>
      <c r="C17" s="150" t="str">
        <f>IF(P16="","",P16)</f>
        <v>船橋市旭町２－１０－２１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0" t="str">
        <f>IF(AL15="","",AL15&amp;"-"&amp;AK16&amp;"-"&amp;AP16)</f>
        <v>０４７-４３８-５３５６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1" t="s">
        <v>173</v>
      </c>
      <c r="D23" s="152"/>
      <c r="E23" s="153" t="s">
        <v>174</v>
      </c>
      <c r="F23" s="154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1" t="s">
        <v>167</v>
      </c>
      <c r="Q23" s="117"/>
      <c r="R23" s="117"/>
      <c r="S23" s="117"/>
      <c r="T23" s="24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1" t="s">
        <v>171</v>
      </c>
      <c r="D24" s="162"/>
      <c r="E24" s="163" t="s">
        <v>172</v>
      </c>
      <c r="F24" s="164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3"/>
      <c r="U24" s="1"/>
      <c r="V24" s="1"/>
      <c r="W24" s="1"/>
      <c r="X24" s="1"/>
      <c r="Y24" s="147" t="s">
        <v>168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34" t="s">
        <v>200</v>
      </c>
      <c r="C25" s="435" t="s">
        <v>201</v>
      </c>
      <c r="D25" s="109"/>
      <c r="E25" s="436" t="s">
        <v>202</v>
      </c>
      <c r="F25" s="110"/>
      <c r="G25" s="90">
        <v>6</v>
      </c>
      <c r="H25" s="92"/>
      <c r="I25" s="437" t="s">
        <v>203</v>
      </c>
      <c r="J25" s="91"/>
      <c r="K25" s="91"/>
      <c r="L25" s="92"/>
      <c r="M25" s="90">
        <v>515814073</v>
      </c>
      <c r="N25" s="91"/>
      <c r="O25" s="92"/>
      <c r="P25" s="90">
        <v>146</v>
      </c>
      <c r="Q25" s="91"/>
      <c r="R25" s="91"/>
      <c r="S25" s="91"/>
      <c r="T25" s="96"/>
      <c r="U25" s="1"/>
      <c r="V25" s="1"/>
      <c r="W25" s="1"/>
      <c r="X25" s="1"/>
      <c r="Y25" s="98">
        <v>9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8" t="s">
        <v>204</v>
      </c>
      <c r="D26" s="115"/>
      <c r="E26" s="439" t="s">
        <v>205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5" t="s">
        <v>206</v>
      </c>
      <c r="D27" s="109"/>
      <c r="E27" s="436" t="s">
        <v>207</v>
      </c>
      <c r="F27" s="110"/>
      <c r="G27" s="90">
        <v>6</v>
      </c>
      <c r="H27" s="92"/>
      <c r="I27" s="437" t="s">
        <v>203</v>
      </c>
      <c r="J27" s="91"/>
      <c r="K27" s="91"/>
      <c r="L27" s="92"/>
      <c r="M27" s="90">
        <v>515814083</v>
      </c>
      <c r="N27" s="91"/>
      <c r="O27" s="92"/>
      <c r="P27" s="90">
        <v>150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8" t="s">
        <v>208</v>
      </c>
      <c r="D28" s="115"/>
      <c r="E28" s="439" t="s">
        <v>209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5" t="s">
        <v>210</v>
      </c>
      <c r="D29" s="109"/>
      <c r="E29" s="436" t="s">
        <v>211</v>
      </c>
      <c r="F29" s="110"/>
      <c r="G29" s="90">
        <v>6</v>
      </c>
      <c r="H29" s="92"/>
      <c r="I29" s="437" t="s">
        <v>212</v>
      </c>
      <c r="J29" s="91"/>
      <c r="K29" s="91"/>
      <c r="L29" s="92"/>
      <c r="M29" s="90">
        <v>515814091</v>
      </c>
      <c r="N29" s="91"/>
      <c r="O29" s="92"/>
      <c r="P29" s="90">
        <v>154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8" t="s">
        <v>213</v>
      </c>
      <c r="D30" s="115"/>
      <c r="E30" s="439" t="s">
        <v>214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5" t="s">
        <v>215</v>
      </c>
      <c r="D31" s="109"/>
      <c r="E31" s="436" t="s">
        <v>216</v>
      </c>
      <c r="F31" s="110"/>
      <c r="G31" s="90">
        <v>6</v>
      </c>
      <c r="H31" s="92"/>
      <c r="I31" s="437" t="s">
        <v>217</v>
      </c>
      <c r="J31" s="91"/>
      <c r="K31" s="91"/>
      <c r="L31" s="92"/>
      <c r="M31" s="90">
        <v>516236880</v>
      </c>
      <c r="N31" s="91"/>
      <c r="O31" s="92"/>
      <c r="P31" s="90">
        <v>146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8" t="s">
        <v>218</v>
      </c>
      <c r="D32" s="115"/>
      <c r="E32" s="439" t="s">
        <v>219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7" t="s">
        <v>197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5" t="s">
        <v>220</v>
      </c>
      <c r="D33" s="109"/>
      <c r="E33" s="436" t="s">
        <v>221</v>
      </c>
      <c r="F33" s="110"/>
      <c r="G33" s="90">
        <v>6</v>
      </c>
      <c r="H33" s="92"/>
      <c r="I33" s="437" t="s">
        <v>222</v>
      </c>
      <c r="J33" s="91"/>
      <c r="K33" s="91"/>
      <c r="L33" s="92"/>
      <c r="M33" s="90">
        <v>516949089</v>
      </c>
      <c r="N33" s="91"/>
      <c r="O33" s="92"/>
      <c r="P33" s="90">
        <v>143</v>
      </c>
      <c r="Q33" s="91"/>
      <c r="R33" s="91"/>
      <c r="S33" s="91"/>
      <c r="T33" s="96"/>
      <c r="U33" s="1"/>
      <c r="V33" s="1"/>
      <c r="W33" s="1"/>
      <c r="X33" s="1"/>
      <c r="Y33" s="235">
        <v>1</v>
      </c>
      <c r="Z33" s="236"/>
      <c r="AA33" s="236"/>
      <c r="AB33" s="236"/>
      <c r="AC33" s="236"/>
      <c r="AD33" s="236"/>
      <c r="AE33" s="236"/>
      <c r="AF33" s="236"/>
      <c r="AG33" s="2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8" t="s">
        <v>223</v>
      </c>
      <c r="D34" s="115"/>
      <c r="E34" s="439" t="s">
        <v>224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8"/>
      <c r="Z34" s="239"/>
      <c r="AA34" s="239"/>
      <c r="AB34" s="239"/>
      <c r="AC34" s="239"/>
      <c r="AD34" s="239"/>
      <c r="AE34" s="239"/>
      <c r="AF34" s="239"/>
      <c r="AG34" s="2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5" t="s">
        <v>220</v>
      </c>
      <c r="D35" s="109"/>
      <c r="E35" s="436" t="s">
        <v>225</v>
      </c>
      <c r="F35" s="110"/>
      <c r="G35" s="90">
        <v>6</v>
      </c>
      <c r="H35" s="92"/>
      <c r="I35" s="437" t="s">
        <v>222</v>
      </c>
      <c r="J35" s="91"/>
      <c r="K35" s="91"/>
      <c r="L35" s="92"/>
      <c r="M35" s="90">
        <v>516949094</v>
      </c>
      <c r="N35" s="91"/>
      <c r="O35" s="92"/>
      <c r="P35" s="90">
        <v>141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8" t="s">
        <v>223</v>
      </c>
      <c r="D36" s="115"/>
      <c r="E36" s="439" t="s">
        <v>226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5" t="s">
        <v>227</v>
      </c>
      <c r="D37" s="109"/>
      <c r="E37" s="436" t="s">
        <v>228</v>
      </c>
      <c r="F37" s="110"/>
      <c r="G37" s="90">
        <v>6</v>
      </c>
      <c r="H37" s="92"/>
      <c r="I37" s="437" t="s">
        <v>229</v>
      </c>
      <c r="J37" s="91"/>
      <c r="K37" s="91"/>
      <c r="L37" s="92"/>
      <c r="M37" s="90">
        <v>518622978</v>
      </c>
      <c r="N37" s="91"/>
      <c r="O37" s="92"/>
      <c r="P37" s="90">
        <v>154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8" t="s">
        <v>230</v>
      </c>
      <c r="D38" s="115"/>
      <c r="E38" s="439" t="s">
        <v>231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5" t="s">
        <v>232</v>
      </c>
      <c r="D39" s="109"/>
      <c r="E39" s="436" t="s">
        <v>233</v>
      </c>
      <c r="F39" s="110"/>
      <c r="G39" s="90">
        <v>6</v>
      </c>
      <c r="H39" s="92"/>
      <c r="I39" s="437" t="s">
        <v>229</v>
      </c>
      <c r="J39" s="91"/>
      <c r="K39" s="91"/>
      <c r="L39" s="92"/>
      <c r="M39" s="90">
        <v>515468476</v>
      </c>
      <c r="N39" s="91"/>
      <c r="O39" s="92"/>
      <c r="P39" s="90">
        <v>144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8" t="s">
        <v>234</v>
      </c>
      <c r="D40" s="115"/>
      <c r="E40" s="439" t="s">
        <v>235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5" t="s">
        <v>236</v>
      </c>
      <c r="D41" s="109"/>
      <c r="E41" s="436" t="s">
        <v>237</v>
      </c>
      <c r="F41" s="110"/>
      <c r="G41" s="90">
        <v>5</v>
      </c>
      <c r="H41" s="92"/>
      <c r="I41" s="437" t="s">
        <v>238</v>
      </c>
      <c r="J41" s="91"/>
      <c r="K41" s="91"/>
      <c r="L41" s="92"/>
      <c r="M41" s="90">
        <v>516649265</v>
      </c>
      <c r="N41" s="91"/>
      <c r="O41" s="92"/>
      <c r="P41" s="90">
        <v>148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8" t="s">
        <v>239</v>
      </c>
      <c r="D42" s="115"/>
      <c r="E42" s="439" t="s">
        <v>240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5" t="s">
        <v>220</v>
      </c>
      <c r="D43" s="109"/>
      <c r="E43" s="436" t="s">
        <v>241</v>
      </c>
      <c r="F43" s="110"/>
      <c r="G43" s="90">
        <v>5</v>
      </c>
      <c r="H43" s="92"/>
      <c r="I43" s="437" t="s">
        <v>222</v>
      </c>
      <c r="J43" s="91"/>
      <c r="K43" s="91"/>
      <c r="L43" s="92"/>
      <c r="M43" s="90">
        <v>516949100</v>
      </c>
      <c r="N43" s="91"/>
      <c r="O43" s="92"/>
      <c r="P43" s="90">
        <v>136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8" t="s">
        <v>223</v>
      </c>
      <c r="D44" s="115"/>
      <c r="E44" s="439" t="s">
        <v>242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5" t="s">
        <v>210</v>
      </c>
      <c r="D45" s="109"/>
      <c r="E45" s="436" t="s">
        <v>243</v>
      </c>
      <c r="F45" s="110"/>
      <c r="G45" s="90">
        <v>2</v>
      </c>
      <c r="H45" s="92"/>
      <c r="I45" s="437" t="s">
        <v>212</v>
      </c>
      <c r="J45" s="91"/>
      <c r="K45" s="91"/>
      <c r="L45" s="92"/>
      <c r="M45" s="90">
        <v>518132149</v>
      </c>
      <c r="N45" s="91"/>
      <c r="O45" s="92"/>
      <c r="P45" s="90">
        <v>130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8" t="s">
        <v>213</v>
      </c>
      <c r="D46" s="115"/>
      <c r="E46" s="439" t="s">
        <v>244</v>
      </c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5" t="s">
        <v>245</v>
      </c>
      <c r="D47" s="109"/>
      <c r="E47" s="436" t="s">
        <v>246</v>
      </c>
      <c r="F47" s="110"/>
      <c r="G47" s="90">
        <v>3</v>
      </c>
      <c r="H47" s="92"/>
      <c r="I47" s="437" t="s">
        <v>229</v>
      </c>
      <c r="J47" s="91"/>
      <c r="K47" s="91"/>
      <c r="L47" s="92"/>
      <c r="M47" s="90">
        <v>518910068</v>
      </c>
      <c r="N47" s="91"/>
      <c r="O47" s="92"/>
      <c r="P47" s="90">
        <v>145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9"/>
      <c r="B48" s="200"/>
      <c r="C48" s="440" t="s">
        <v>247</v>
      </c>
      <c r="D48" s="201"/>
      <c r="E48" s="441" t="s">
        <v>248</v>
      </c>
      <c r="F48" s="202"/>
      <c r="G48" s="195"/>
      <c r="H48" s="196"/>
      <c r="I48" s="195"/>
      <c r="J48" s="197"/>
      <c r="K48" s="197"/>
      <c r="L48" s="196"/>
      <c r="M48" s="195"/>
      <c r="N48" s="197"/>
      <c r="O48" s="196"/>
      <c r="P48" s="195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>
        <v>13</v>
      </c>
      <c r="C49" s="442" t="s">
        <v>249</v>
      </c>
      <c r="D49" s="215"/>
      <c r="E49" s="443" t="s">
        <v>250</v>
      </c>
      <c r="F49" s="216"/>
      <c r="G49" s="203">
        <v>3</v>
      </c>
      <c r="H49" s="204"/>
      <c r="I49" s="444" t="s">
        <v>251</v>
      </c>
      <c r="J49" s="445"/>
      <c r="K49" s="445"/>
      <c r="L49" s="446"/>
      <c r="M49" s="203">
        <v>519464652</v>
      </c>
      <c r="N49" s="207"/>
      <c r="O49" s="204"/>
      <c r="P49" s="203">
        <v>132</v>
      </c>
      <c r="Q49" s="207"/>
      <c r="R49" s="207"/>
      <c r="S49" s="207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3"/>
      <c r="C50" s="447" t="s">
        <v>252</v>
      </c>
      <c r="D50" s="217"/>
      <c r="E50" s="448" t="s">
        <v>253</v>
      </c>
      <c r="F50" s="218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2"/>
      <c r="C51" s="214"/>
      <c r="D51" s="215"/>
      <c r="E51" s="215"/>
      <c r="F51" s="216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5" t="s">
        <v>170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7"/>
      <c r="U54" s="22"/>
      <c r="V54" s="175" t="s">
        <v>188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8" t="s">
        <v>284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60"/>
      <c r="U55" s="22"/>
      <c r="V55" s="247">
        <f>LEN(A55)</f>
        <v>102</v>
      </c>
      <c r="W55" s="248"/>
      <c r="X55" s="248"/>
      <c r="Y55" s="248"/>
      <c r="Z55" s="248"/>
      <c r="AA55" s="248"/>
      <c r="AB55" s="248"/>
      <c r="AC55" s="248"/>
      <c r="AD55" s="248"/>
      <c r="AE55" s="248"/>
      <c r="AF55" s="24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50" t="s">
        <v>0</v>
      </c>
      <c r="B2" s="250"/>
      <c r="C2" s="251" t="str">
        <f>IF(入力!C3="","",入力!C3)</f>
        <v>法典東スポーツクラブ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13</v>
      </c>
      <c r="B4" s="250"/>
      <c r="C4" s="252">
        <f>IF(入力!C4="","",IF(入力!C5="",入力!C4,入力!C4&amp;"　　"&amp;入力!C5))</f>
        <v>431605888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田中　辰夫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506095633</v>
      </c>
      <c r="H7" s="259"/>
      <c r="I7" s="259"/>
      <c r="J7" s="259">
        <f>IF(入力!J7="","",入力!J7)</f>
        <v>1066</v>
      </c>
      <c r="K7" s="259"/>
      <c r="L7" s="259"/>
      <c r="M7" s="259" t="str">
        <f>IF(入力!M7="","",入力!M7)</f>
        <v>091A004193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2</v>
      </c>
      <c r="B9" s="250"/>
      <c r="C9" s="262" t="str">
        <f>IF(入力!C10="","",入力!C10&amp;"　"&amp;入力!E10)</f>
        <v>星　洋二</v>
      </c>
      <c r="D9" s="263"/>
      <c r="E9" s="263"/>
      <c r="F9" s="263"/>
      <c r="G9" s="259">
        <f>IF(入力!G9="","",入力!G9)</f>
        <v>510164323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3</v>
      </c>
      <c r="B11" s="250"/>
      <c r="C11" s="262" t="str">
        <f>IF(入力!C12="","",入力!C12&amp;"　"&amp;入力!E12)</f>
        <v>田中　辰憲</v>
      </c>
      <c r="D11" s="263"/>
      <c r="E11" s="263"/>
      <c r="F11" s="263"/>
      <c r="G11" s="259">
        <f>IF(入力!G11="","",入力!G11)</f>
        <v>506095960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>091C018379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/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田中　辰夫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0" t="s">
        <v>6</v>
      </c>
      <c r="B17" s="250"/>
      <c r="C17" s="251" t="str">
        <f>IF(入力!C17="","",入力!C17&amp;"　"&amp;入力!E17)</f>
        <v>船橋市旭町２－１０－２１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０４７-４３８-５３５６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/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16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増田　悠人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船橋市立船橋小学校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515814073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坪井　将海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船橋市立船橋小学校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515814083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北野　和政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船橋市立海神小学校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515814091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今井　崚太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船橋市立法典小学校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516236880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丸山　大空</v>
      </c>
      <c r="D33" s="263"/>
      <c r="E33" s="263"/>
      <c r="F33" s="263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船橋市立塚田小学校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516949089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丸山　翔</v>
      </c>
      <c r="D35" s="263"/>
      <c r="E35" s="263"/>
      <c r="F35" s="263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船橋市立塚田小学校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516949094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田村　海</v>
      </c>
      <c r="D37" s="263"/>
      <c r="E37" s="263"/>
      <c r="F37" s="263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船橋市立法典東小学校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518622978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有水　蒼真</v>
      </c>
      <c r="D39" s="263"/>
      <c r="E39" s="263"/>
      <c r="F39" s="263"/>
      <c r="G39" s="250">
        <f>IF(入力!G39="","",入力!G39)</f>
        <v>6</v>
      </c>
      <c r="H39" s="250" t="str">
        <f>IF(入力!H39="","",入力!H39)</f>
        <v/>
      </c>
      <c r="I39" s="250" t="str">
        <f>IF(入力!I39="","",入力!I39)</f>
        <v>船橋市立法典東小学校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515468476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大澤　樹人</v>
      </c>
      <c r="D41" s="263"/>
      <c r="E41" s="263"/>
      <c r="F41" s="263"/>
      <c r="G41" s="250">
        <f>IF(入力!G41="","",入力!G41)</f>
        <v>5</v>
      </c>
      <c r="H41" s="250" t="str">
        <f>IF(入力!H41="","",入力!H41)</f>
        <v/>
      </c>
      <c r="I41" s="250" t="str">
        <f>IF(入力!I41="","",入力!I41)</f>
        <v>船橋市立法典東小学校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516649265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丸山　隼矢</v>
      </c>
      <c r="D43" s="263"/>
      <c r="E43" s="263"/>
      <c r="F43" s="263"/>
      <c r="G43" s="250">
        <f>IF(入力!G43="","",入力!G43)</f>
        <v>5</v>
      </c>
      <c r="H43" s="250" t="str">
        <f>IF(入力!H43="","",入力!H43)</f>
        <v/>
      </c>
      <c r="I43" s="250" t="str">
        <f>IF(入力!I43="","",入力!I43)</f>
        <v>船橋市立塚田小学校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516949100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北野　光政</v>
      </c>
      <c r="D45" s="263"/>
      <c r="E45" s="263"/>
      <c r="F45" s="263"/>
      <c r="G45" s="250">
        <f>IF(入力!G45="","",入力!G45)</f>
        <v>2</v>
      </c>
      <c r="H45" s="250" t="str">
        <f>IF(入力!H45="","",入力!H45)</f>
        <v/>
      </c>
      <c r="I45" s="250" t="str">
        <f>IF(入力!I45="","",入力!I45)</f>
        <v>船橋市立海神小学校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518132149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横田　琉詩</v>
      </c>
      <c r="D47" s="263"/>
      <c r="E47" s="263"/>
      <c r="F47" s="263"/>
      <c r="G47" s="250">
        <f>IF(入力!G47="","",入力!G47)</f>
        <v>3</v>
      </c>
      <c r="H47" s="250" t="str">
        <f>IF(入力!H47="","",入力!H47)</f>
        <v/>
      </c>
      <c r="I47" s="250" t="str">
        <f>IF(入力!I47="","",入力!I47)</f>
        <v>船橋市立法典東小学校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518910068</v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0"/>
      <c r="AW1" s="270"/>
      <c r="AX1" s="4" t="s">
        <v>28</v>
      </c>
      <c r="AY1" s="5"/>
      <c r="AZ1" s="270"/>
      <c r="BA1" s="270"/>
      <c r="BB1" s="4" t="s">
        <v>29</v>
      </c>
      <c r="BC1" s="5"/>
      <c r="BD1" s="270"/>
      <c r="BE1" s="2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1" t="s">
        <v>65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4" t="s">
        <v>32</v>
      </c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7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0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3">
        <v>36</v>
      </c>
      <c r="I12" s="314"/>
      <c r="J12" s="315"/>
      <c r="K12" s="4"/>
    </row>
    <row r="13" spans="1:60" ht="13.5" customHeight="1">
      <c r="F13" s="4" t="s">
        <v>35</v>
      </c>
      <c r="G13" s="4"/>
      <c r="H13" s="316"/>
      <c r="I13" s="317"/>
      <c r="J13" s="3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9"/>
      <c r="I14" s="320"/>
      <c r="J14" s="32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3" t="s">
        <v>37</v>
      </c>
      <c r="D16" s="283"/>
      <c r="E16" s="283"/>
      <c r="F16" s="283"/>
      <c r="G16" s="284"/>
      <c r="H16" s="311" t="s">
        <v>66</v>
      </c>
      <c r="I16" s="312"/>
      <c r="J16" s="312"/>
      <c r="K16" s="283" t="str">
        <f>IF(入力!C2="","",入力!C2)</f>
        <v>ホウテンヒガシスポーツクラブ</v>
      </c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273" t="s">
        <v>38</v>
      </c>
      <c r="AK16" s="274"/>
      <c r="AL16" s="274"/>
      <c r="AM16" s="275"/>
      <c r="AN16" s="305" t="str">
        <f>IF(入力!P3="","",入力!P3)</f>
        <v>船橋市</v>
      </c>
      <c r="AO16" s="306"/>
      <c r="AP16" s="306"/>
      <c r="AQ16" s="306"/>
      <c r="AR16" s="306"/>
      <c r="AS16" s="306"/>
      <c r="AT16" s="274" t="s">
        <v>68</v>
      </c>
      <c r="AU16" s="275"/>
      <c r="AV16" s="282" t="s">
        <v>39</v>
      </c>
      <c r="AW16" s="283"/>
      <c r="AX16" s="283"/>
      <c r="AY16" s="284"/>
      <c r="AZ16" s="291" t="str">
        <f>IF(入力!P5="","",入力!P5)</f>
        <v>東武アーバンパークライン</v>
      </c>
      <c r="BA16" s="292"/>
      <c r="BB16" s="292"/>
      <c r="BC16" s="292"/>
      <c r="BD16" s="292"/>
      <c r="BE16" s="292"/>
      <c r="BF16" s="336" t="s">
        <v>40</v>
      </c>
    </row>
    <row r="17" spans="3:58" ht="4.5" customHeight="1">
      <c r="C17" s="334"/>
      <c r="D17" s="286"/>
      <c r="E17" s="286"/>
      <c r="F17" s="286"/>
      <c r="G17" s="287"/>
      <c r="H17" s="301" t="str">
        <f>IF(入力!C3="","",入力!C3)</f>
        <v>法典東スポーツクラブ</v>
      </c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297" t="str">
        <f>IF(入力!J3="","","("&amp;入力!J3&amp;")")</f>
        <v>(男子)</v>
      </c>
      <c r="V17" s="297"/>
      <c r="W17" s="297"/>
      <c r="X17" s="298"/>
      <c r="Y17" s="351">
        <f>IF(入力!C4="","",入力!C4)</f>
        <v>431605888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276"/>
      <c r="AK17" s="277"/>
      <c r="AL17" s="277"/>
      <c r="AM17" s="278"/>
      <c r="AN17" s="307"/>
      <c r="AO17" s="308"/>
      <c r="AP17" s="308"/>
      <c r="AQ17" s="308"/>
      <c r="AR17" s="308"/>
      <c r="AS17" s="308"/>
      <c r="AT17" s="277"/>
      <c r="AU17" s="278"/>
      <c r="AV17" s="285"/>
      <c r="AW17" s="286"/>
      <c r="AX17" s="286"/>
      <c r="AY17" s="287"/>
      <c r="AZ17" s="293"/>
      <c r="BA17" s="294"/>
      <c r="BB17" s="294"/>
      <c r="BC17" s="294"/>
      <c r="BD17" s="294"/>
      <c r="BE17" s="294"/>
      <c r="BF17" s="337"/>
    </row>
    <row r="18" spans="3:58" ht="16.5" customHeight="1">
      <c r="C18" s="335"/>
      <c r="D18" s="289"/>
      <c r="E18" s="289"/>
      <c r="F18" s="289"/>
      <c r="G18" s="290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299"/>
      <c r="V18" s="299"/>
      <c r="W18" s="299"/>
      <c r="X18" s="300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279"/>
      <c r="AK18" s="280"/>
      <c r="AL18" s="280"/>
      <c r="AM18" s="281"/>
      <c r="AN18" s="309"/>
      <c r="AO18" s="310"/>
      <c r="AP18" s="310"/>
      <c r="AQ18" s="310"/>
      <c r="AR18" s="310"/>
      <c r="AS18" s="310"/>
      <c r="AT18" s="280"/>
      <c r="AU18" s="281"/>
      <c r="AV18" s="288"/>
      <c r="AW18" s="289"/>
      <c r="AX18" s="289"/>
      <c r="AY18" s="290"/>
      <c r="AZ18" s="295" t="str">
        <f>IF(入力!AE5="","",入力!AE5)</f>
        <v>馬込沢</v>
      </c>
      <c r="BA18" s="296"/>
      <c r="BB18" s="296"/>
      <c r="BC18" s="296"/>
      <c r="BD18" s="296"/>
      <c r="BE18" s="296"/>
      <c r="BF18" s="13" t="s">
        <v>41</v>
      </c>
    </row>
    <row r="19" spans="3:58" ht="15" customHeight="1">
      <c r="C19" s="322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269" t="s">
        <v>42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 t="s">
        <v>69</v>
      </c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 t="s">
        <v>70</v>
      </c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72"/>
    </row>
    <row r="20" spans="3:58" ht="15" customHeight="1">
      <c r="C20" s="338" t="s">
        <v>43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342">
        <f>IF(入力!J7="","",入力!J7)</f>
        <v>1066</v>
      </c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 t="str">
        <f>IF(入力!J9="","",入力!J9)</f>
        <v/>
      </c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 t="str">
        <f>IF(入力!J11="","",入力!J11)</f>
        <v/>
      </c>
      <c r="AT20" s="342"/>
      <c r="AU20" s="342"/>
      <c r="AV20" s="342"/>
      <c r="AW20" s="342"/>
      <c r="AX20" s="342"/>
      <c r="AY20" s="342"/>
      <c r="AZ20" s="342"/>
      <c r="BA20" s="342"/>
      <c r="BB20" s="342"/>
      <c r="BC20" s="342"/>
      <c r="BD20" s="342"/>
      <c r="BE20" s="342"/>
      <c r="BF20" s="343"/>
    </row>
    <row r="21" spans="3:58" ht="15" customHeight="1">
      <c r="C21" s="338" t="s">
        <v>44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342" t="str">
        <f>IF(入力!M7="","",入力!M7)</f>
        <v>091A004193</v>
      </c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 t="str">
        <f>IF(入力!M9="","",入力!M9)</f>
        <v/>
      </c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 t="str">
        <f>IF(入力!M11="","",入力!M11)</f>
        <v>091C018379</v>
      </c>
      <c r="AT21" s="342"/>
      <c r="AU21" s="342"/>
      <c r="AV21" s="342"/>
      <c r="AW21" s="342"/>
      <c r="AX21" s="342"/>
      <c r="AY21" s="342"/>
      <c r="AZ21" s="342"/>
      <c r="BA21" s="342"/>
      <c r="BB21" s="342"/>
      <c r="BC21" s="342"/>
      <c r="BD21" s="342"/>
      <c r="BE21" s="342"/>
      <c r="BF21" s="343"/>
    </row>
    <row r="22" spans="3:58" ht="12" customHeight="1">
      <c r="C22" s="360" t="s">
        <v>71</v>
      </c>
      <c r="D22" s="361"/>
      <c r="E22" s="361"/>
      <c r="F22" s="361"/>
      <c r="G22" s="362"/>
      <c r="H22" s="339" t="str">
        <f>IF(入力!C7="","",入力!C7&amp;"　"&amp;入力!E7)</f>
        <v>タナカ　タツオ</v>
      </c>
      <c r="I22" s="340"/>
      <c r="J22" s="340"/>
      <c r="K22" s="340"/>
      <c r="L22" s="340"/>
      <c r="M22" s="340"/>
      <c r="N22" s="340"/>
      <c r="O22" s="340"/>
      <c r="P22" s="340"/>
      <c r="Q22" s="341"/>
      <c r="R22" s="344" t="s">
        <v>45</v>
      </c>
      <c r="S22" s="340"/>
      <c r="T22" s="364">
        <f>IF(入力!AT7="","",入力!AT7)</f>
        <v>68</v>
      </c>
      <c r="U22" s="365"/>
      <c r="V22" s="366"/>
      <c r="W22" s="344" t="s">
        <v>46</v>
      </c>
      <c r="X22" s="344"/>
      <c r="Y22" s="344"/>
      <c r="Z22" s="14" t="s">
        <v>72</v>
      </c>
      <c r="AA22" s="15"/>
      <c r="AB22" s="340" t="str">
        <f>IF(入力!R7="","",入力!R7)</f>
        <v>２７３</v>
      </c>
      <c r="AC22" s="340"/>
      <c r="AD22" s="340"/>
      <c r="AE22" s="340"/>
      <c r="AF22" s="16" t="s">
        <v>73</v>
      </c>
      <c r="AG22" s="340" t="str">
        <f>IF(入力!W7="","",入力!W7)</f>
        <v>００４１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1"/>
      <c r="AU22" s="344" t="s">
        <v>47</v>
      </c>
      <c r="AV22" s="340"/>
      <c r="AW22" s="340"/>
      <c r="AX22" s="17" t="s">
        <v>74</v>
      </c>
      <c r="AY22" s="340" t="str">
        <f>IF(入力!AL7="","",入力!AL7)</f>
        <v>０４７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35" t="s">
        <v>48</v>
      </c>
      <c r="D23" s="289"/>
      <c r="E23" s="289"/>
      <c r="F23" s="289"/>
      <c r="G23" s="290"/>
      <c r="H23" s="319" t="str">
        <f>IF(入力!C8="","",入力!C8&amp;"　"&amp;入力!E8)</f>
        <v>田中　辰夫</v>
      </c>
      <c r="I23" s="320"/>
      <c r="J23" s="320"/>
      <c r="K23" s="320"/>
      <c r="L23" s="320"/>
      <c r="M23" s="320"/>
      <c r="N23" s="320"/>
      <c r="O23" s="320"/>
      <c r="P23" s="320"/>
      <c r="Q23" s="321"/>
      <c r="R23" s="289"/>
      <c r="S23" s="289"/>
      <c r="T23" s="367"/>
      <c r="U23" s="368"/>
      <c r="V23" s="369"/>
      <c r="W23" s="280"/>
      <c r="X23" s="280"/>
      <c r="Y23" s="280"/>
      <c r="Z23" s="303" t="str">
        <f>IF(入力!P8="","",入力!P8)</f>
        <v>船橋市旭町２－１０－２１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70"/>
      <c r="AU23" s="289"/>
      <c r="AV23" s="289"/>
      <c r="AW23" s="289"/>
      <c r="AX23" s="288" t="str">
        <f>IF(入力!AK8="","",入力!AK8)</f>
        <v>４３８</v>
      </c>
      <c r="AY23" s="289"/>
      <c r="AZ23" s="289"/>
      <c r="BA23" s="289"/>
      <c r="BB23" s="19" t="s">
        <v>76</v>
      </c>
      <c r="BC23" s="289" t="str">
        <f>IF(入力!AP8="","",入力!AP8)</f>
        <v>５３５６</v>
      </c>
      <c r="BD23" s="289"/>
      <c r="BE23" s="289"/>
      <c r="BF23" s="363"/>
    </row>
    <row r="24" spans="3:58" ht="12" customHeight="1">
      <c r="C24" s="360" t="s">
        <v>77</v>
      </c>
      <c r="D24" s="361"/>
      <c r="E24" s="361"/>
      <c r="F24" s="361"/>
      <c r="G24" s="362"/>
      <c r="H24" s="339" t="str">
        <f>IF(入力!C9="","",入力!C9&amp;"　"&amp;入力!E9)</f>
        <v>ホシ　ヨウジ</v>
      </c>
      <c r="I24" s="340"/>
      <c r="J24" s="340"/>
      <c r="K24" s="340"/>
      <c r="L24" s="340"/>
      <c r="M24" s="340"/>
      <c r="N24" s="340"/>
      <c r="O24" s="340"/>
      <c r="P24" s="340"/>
      <c r="Q24" s="341"/>
      <c r="R24" s="344" t="s">
        <v>45</v>
      </c>
      <c r="S24" s="340"/>
      <c r="T24" s="364">
        <f>IF(入力!AT9="","",入力!AT9)</f>
        <v>49</v>
      </c>
      <c r="U24" s="365"/>
      <c r="V24" s="366"/>
      <c r="W24" s="344" t="s">
        <v>46</v>
      </c>
      <c r="X24" s="344"/>
      <c r="Y24" s="344"/>
      <c r="Z24" s="14" t="s">
        <v>72</v>
      </c>
      <c r="AA24" s="15"/>
      <c r="AB24" s="340" t="str">
        <f>IF(入力!R9="","",入力!R9)</f>
        <v>２７４</v>
      </c>
      <c r="AC24" s="340"/>
      <c r="AD24" s="340"/>
      <c r="AE24" s="340"/>
      <c r="AF24" s="16" t="s">
        <v>73</v>
      </c>
      <c r="AG24" s="340" t="str">
        <f>IF(入力!W9="","",入力!W9)</f>
        <v>０８０１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1"/>
      <c r="AU24" s="344" t="s">
        <v>47</v>
      </c>
      <c r="AV24" s="340"/>
      <c r="AW24" s="340"/>
      <c r="AX24" s="17" t="s">
        <v>74</v>
      </c>
      <c r="AY24" s="340" t="str">
        <f>IF(入力!AL9="","",入力!AL9)</f>
        <v>０９０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35" t="s">
        <v>78</v>
      </c>
      <c r="D25" s="289"/>
      <c r="E25" s="289"/>
      <c r="F25" s="289"/>
      <c r="G25" s="290"/>
      <c r="H25" s="319" t="str">
        <f>IF(入力!C10="","",入力!C10&amp;"　"&amp;入力!E10)</f>
        <v>星　洋二</v>
      </c>
      <c r="I25" s="320"/>
      <c r="J25" s="320"/>
      <c r="K25" s="320"/>
      <c r="L25" s="320"/>
      <c r="M25" s="320"/>
      <c r="N25" s="320"/>
      <c r="O25" s="320"/>
      <c r="P25" s="320"/>
      <c r="Q25" s="321"/>
      <c r="R25" s="289"/>
      <c r="S25" s="289"/>
      <c r="T25" s="367"/>
      <c r="U25" s="368"/>
      <c r="V25" s="369"/>
      <c r="W25" s="280"/>
      <c r="X25" s="280"/>
      <c r="Y25" s="280"/>
      <c r="Z25" s="303" t="str">
        <f>IF(入力!P10="","",入力!P10)</f>
        <v>船橋市高野台４－８－３１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70"/>
      <c r="AU25" s="289"/>
      <c r="AV25" s="289"/>
      <c r="AW25" s="289"/>
      <c r="AX25" s="288" t="str">
        <f>IF(入力!AK10="","",入力!AK10)</f>
        <v>４１７０</v>
      </c>
      <c r="AY25" s="289"/>
      <c r="AZ25" s="289"/>
      <c r="BA25" s="289"/>
      <c r="BB25" s="19" t="s">
        <v>76</v>
      </c>
      <c r="BC25" s="289" t="str">
        <f>IF(入力!AP10="","",入力!AP10)</f>
        <v>６９６４</v>
      </c>
      <c r="BD25" s="289"/>
      <c r="BE25" s="289"/>
      <c r="BF25" s="363"/>
    </row>
    <row r="26" spans="3:58" ht="12" customHeight="1">
      <c r="C26" s="360" t="s">
        <v>71</v>
      </c>
      <c r="D26" s="361"/>
      <c r="E26" s="361"/>
      <c r="F26" s="361"/>
      <c r="G26" s="362"/>
      <c r="H26" s="339" t="str">
        <f>IF(入力!C11="","",入力!C11&amp;"　"&amp;入力!E11)</f>
        <v>タナカ　タツノリ</v>
      </c>
      <c r="I26" s="340"/>
      <c r="J26" s="340"/>
      <c r="K26" s="340"/>
      <c r="L26" s="340"/>
      <c r="M26" s="340"/>
      <c r="N26" s="340"/>
      <c r="O26" s="340"/>
      <c r="P26" s="340"/>
      <c r="Q26" s="341"/>
      <c r="R26" s="344" t="s">
        <v>45</v>
      </c>
      <c r="S26" s="340"/>
      <c r="T26" s="364">
        <f>IF(入力!AT11="","",入力!AT11)</f>
        <v>35</v>
      </c>
      <c r="U26" s="365"/>
      <c r="V26" s="366"/>
      <c r="W26" s="344" t="s">
        <v>46</v>
      </c>
      <c r="X26" s="344"/>
      <c r="Y26" s="344"/>
      <c r="Z26" s="14" t="s">
        <v>72</v>
      </c>
      <c r="AA26" s="15"/>
      <c r="AB26" s="340" t="str">
        <f>IF(入力!R11="","",入力!R11)</f>
        <v>２７３</v>
      </c>
      <c r="AC26" s="340"/>
      <c r="AD26" s="340"/>
      <c r="AE26" s="340"/>
      <c r="AF26" s="16" t="s">
        <v>73</v>
      </c>
      <c r="AG26" s="340" t="str">
        <f>IF(入力!W11="","",入力!W11)</f>
        <v>００４１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1"/>
      <c r="AU26" s="344" t="s">
        <v>47</v>
      </c>
      <c r="AV26" s="340"/>
      <c r="AW26" s="340"/>
      <c r="AX26" s="17" t="s">
        <v>74</v>
      </c>
      <c r="AY26" s="340" t="str">
        <f>IF(入力!AL11="","",入力!AL11)</f>
        <v>０４７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35" t="s">
        <v>79</v>
      </c>
      <c r="D27" s="289"/>
      <c r="E27" s="289"/>
      <c r="F27" s="289"/>
      <c r="G27" s="290"/>
      <c r="H27" s="319" t="str">
        <f>IF(入力!C12="","",入力!C12&amp;"　"&amp;入力!E12)</f>
        <v>田中　辰憲</v>
      </c>
      <c r="I27" s="320"/>
      <c r="J27" s="320"/>
      <c r="K27" s="320"/>
      <c r="L27" s="320"/>
      <c r="M27" s="320"/>
      <c r="N27" s="320"/>
      <c r="O27" s="320"/>
      <c r="P27" s="320"/>
      <c r="Q27" s="321"/>
      <c r="R27" s="289"/>
      <c r="S27" s="289"/>
      <c r="T27" s="367"/>
      <c r="U27" s="368"/>
      <c r="V27" s="369"/>
      <c r="W27" s="280"/>
      <c r="X27" s="280"/>
      <c r="Y27" s="280"/>
      <c r="Z27" s="303" t="str">
        <f>IF(入力!P12="","",入力!P12)</f>
        <v>船橋市旭町２－１０－２１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70"/>
      <c r="AU27" s="289"/>
      <c r="AV27" s="289"/>
      <c r="AW27" s="289"/>
      <c r="AX27" s="288" t="str">
        <f>IF(入力!AK12="","",入力!AK12)</f>
        <v>４３８</v>
      </c>
      <c r="AY27" s="289"/>
      <c r="AZ27" s="289"/>
      <c r="BA27" s="289"/>
      <c r="BB27" s="19" t="s">
        <v>76</v>
      </c>
      <c r="BC27" s="289" t="str">
        <f>IF(入力!AP12="","",入力!AP12)</f>
        <v>５３５６</v>
      </c>
      <c r="BD27" s="289"/>
      <c r="BE27" s="289"/>
      <c r="BF27" s="363"/>
    </row>
    <row r="28" spans="3:58" ht="12" customHeight="1">
      <c r="C28" s="360" t="s">
        <v>71</v>
      </c>
      <c r="D28" s="361"/>
      <c r="E28" s="361"/>
      <c r="F28" s="361"/>
      <c r="G28" s="362"/>
      <c r="H28" s="339" t="str">
        <f>IF(入力!C15="","",入力!C15&amp;"　"&amp;入力!E15)</f>
        <v>タナカ　タツオ</v>
      </c>
      <c r="I28" s="340"/>
      <c r="J28" s="340"/>
      <c r="K28" s="340"/>
      <c r="L28" s="340"/>
      <c r="M28" s="340"/>
      <c r="N28" s="340"/>
      <c r="O28" s="340"/>
      <c r="P28" s="340"/>
      <c r="Q28" s="341"/>
      <c r="R28" s="344" t="s">
        <v>45</v>
      </c>
      <c r="S28" s="340"/>
      <c r="T28" s="364">
        <f>IF(入力!AT15="","",入力!AT15)</f>
        <v>68</v>
      </c>
      <c r="U28" s="365"/>
      <c r="V28" s="366"/>
      <c r="W28" s="344" t="s">
        <v>46</v>
      </c>
      <c r="X28" s="344"/>
      <c r="Y28" s="344"/>
      <c r="Z28" s="14" t="s">
        <v>72</v>
      </c>
      <c r="AA28" s="15"/>
      <c r="AB28" s="340" t="str">
        <f>IF(入力!R15="","",入力!R15)</f>
        <v>２７３</v>
      </c>
      <c r="AC28" s="340"/>
      <c r="AD28" s="340"/>
      <c r="AE28" s="340"/>
      <c r="AF28" s="16" t="s">
        <v>73</v>
      </c>
      <c r="AG28" s="340" t="str">
        <f>IF(入力!W15="","",入力!W15)</f>
        <v>００４１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1"/>
      <c r="AU28" s="344" t="s">
        <v>47</v>
      </c>
      <c r="AV28" s="340"/>
      <c r="AW28" s="340"/>
      <c r="AX28" s="17" t="s">
        <v>74</v>
      </c>
      <c r="AY28" s="340" t="str">
        <f>IF(入力!AL15="","",入力!AL15)</f>
        <v>０４７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45" t="str">
        <f>IF(入力!C16="","",入力!C16&amp;"　"&amp;入力!E16)</f>
        <v>田中　辰夫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58"/>
      <c r="S29" s="358"/>
      <c r="T29" s="372"/>
      <c r="U29" s="373"/>
      <c r="V29" s="374"/>
      <c r="W29" s="371"/>
      <c r="X29" s="371"/>
      <c r="Y29" s="371"/>
      <c r="Z29" s="385" t="str">
        <f>IF(入力!P16="","",入力!P16)</f>
        <v>船橋市旭町２－１０－２１</v>
      </c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7"/>
      <c r="AU29" s="358"/>
      <c r="AV29" s="358"/>
      <c r="AW29" s="358"/>
      <c r="AX29" s="388" t="str">
        <f>IF(入力!AK16="","",入力!AK16)</f>
        <v>４３８</v>
      </c>
      <c r="AY29" s="358"/>
      <c r="AZ29" s="358"/>
      <c r="BA29" s="358"/>
      <c r="BB29" s="73" t="s">
        <v>76</v>
      </c>
      <c r="BC29" s="358" t="str">
        <f>IF(入力!AP16="","",入力!AP16)</f>
        <v>５３５６</v>
      </c>
      <c r="BD29" s="358"/>
      <c r="BE29" s="358"/>
      <c r="BF29" s="38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2" t="s">
        <v>52</v>
      </c>
      <c r="D33" s="375"/>
      <c r="E33" s="375"/>
      <c r="F33" s="375" t="s">
        <v>53</v>
      </c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 t="s">
        <v>54</v>
      </c>
      <c r="R33" s="375"/>
      <c r="S33" s="375"/>
      <c r="T33" s="375" t="s">
        <v>55</v>
      </c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 t="s">
        <v>56</v>
      </c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 t="s">
        <v>57</v>
      </c>
      <c r="BA33" s="375"/>
      <c r="BB33" s="375"/>
      <c r="BC33" s="375"/>
      <c r="BD33" s="375"/>
      <c r="BE33" s="375"/>
      <c r="BF33" s="376"/>
    </row>
    <row r="34" spans="3:58" ht="15" customHeight="1">
      <c r="C34" s="403" t="str">
        <f>IF(入力!B25="","",入力!B25)</f>
        <v>①</v>
      </c>
      <c r="D34" s="404"/>
      <c r="E34" s="405"/>
      <c r="F34" s="390" t="str">
        <f>IF(入力!C26="","",入力!C25&amp;"　"&amp;入力!E25&amp;"
"&amp;入力!C26&amp;"　"&amp;入力!E26)</f>
        <v>マスダ　　ユウト
増田　悠人</v>
      </c>
      <c r="G34" s="391"/>
      <c r="H34" s="391"/>
      <c r="I34" s="391"/>
      <c r="J34" s="391"/>
      <c r="K34" s="391"/>
      <c r="L34" s="391"/>
      <c r="M34" s="391"/>
      <c r="N34" s="391"/>
      <c r="O34" s="391"/>
      <c r="P34" s="392"/>
      <c r="Q34" s="377">
        <f>IF(入力!G25="","",入力!G25)</f>
        <v>6</v>
      </c>
      <c r="R34" s="378"/>
      <c r="S34" s="379"/>
      <c r="T34" s="396" t="str">
        <f>IF(入力!I25="","",入力!I25)</f>
        <v>船橋市立船橋小学校</v>
      </c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8"/>
      <c r="AJ34" s="377">
        <f>IF(入力!M25="","",入力!M25)</f>
        <v>515814073</v>
      </c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9"/>
      <c r="AZ34" s="377">
        <f>IF(入力!P25="","",入力!P25)</f>
        <v>146</v>
      </c>
      <c r="BA34" s="378"/>
      <c r="BB34" s="378"/>
      <c r="BC34" s="378"/>
      <c r="BD34" s="378"/>
      <c r="BE34" s="378"/>
      <c r="BF34" s="383"/>
    </row>
    <row r="35" spans="3:58" ht="15" customHeight="1">
      <c r="C35" s="406"/>
      <c r="D35" s="407"/>
      <c r="E35" s="408"/>
      <c r="F35" s="393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380"/>
      <c r="R35" s="381"/>
      <c r="S35" s="382"/>
      <c r="T35" s="399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1"/>
      <c r="AJ35" s="380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2"/>
      <c r="AZ35" s="380"/>
      <c r="BA35" s="381"/>
      <c r="BB35" s="381"/>
      <c r="BC35" s="381"/>
      <c r="BD35" s="381"/>
      <c r="BE35" s="381"/>
      <c r="BF35" s="384"/>
    </row>
    <row r="36" spans="3:58" ht="15" customHeight="1">
      <c r="C36" s="403">
        <f>IF(入力!B27="","",入力!B27)</f>
        <v>2</v>
      </c>
      <c r="D36" s="404"/>
      <c r="E36" s="405"/>
      <c r="F36" s="390" t="str">
        <f>IF(入力!C28="","",入力!C27&amp;"　"&amp;入力!E27&amp;"
"&amp;入力!C28&amp;"　"&amp;入力!E28)</f>
        <v>ツボイ　マサミ
坪井　将海</v>
      </c>
      <c r="G36" s="391"/>
      <c r="H36" s="391"/>
      <c r="I36" s="391"/>
      <c r="J36" s="391"/>
      <c r="K36" s="391"/>
      <c r="L36" s="391"/>
      <c r="M36" s="391"/>
      <c r="N36" s="391"/>
      <c r="O36" s="391"/>
      <c r="P36" s="392"/>
      <c r="Q36" s="377">
        <f>IF(入力!G27="","",入力!G27)</f>
        <v>6</v>
      </c>
      <c r="R36" s="378"/>
      <c r="S36" s="379"/>
      <c r="T36" s="396" t="str">
        <f>IF(入力!I27="","",入力!I27)</f>
        <v>船橋市立船橋小学校</v>
      </c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8"/>
      <c r="AJ36" s="377">
        <f>IF(入力!M27="","",入力!M27)</f>
        <v>515814083</v>
      </c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9"/>
      <c r="AZ36" s="377">
        <f>IF(入力!P27="","",入力!P27)</f>
        <v>150</v>
      </c>
      <c r="BA36" s="378"/>
      <c r="BB36" s="378"/>
      <c r="BC36" s="378"/>
      <c r="BD36" s="378"/>
      <c r="BE36" s="378"/>
      <c r="BF36" s="383"/>
    </row>
    <row r="37" spans="3:58" ht="15" customHeight="1">
      <c r="C37" s="406"/>
      <c r="D37" s="407"/>
      <c r="E37" s="408"/>
      <c r="F37" s="393"/>
      <c r="G37" s="394"/>
      <c r="H37" s="394"/>
      <c r="I37" s="394"/>
      <c r="J37" s="394"/>
      <c r="K37" s="394"/>
      <c r="L37" s="394"/>
      <c r="M37" s="394"/>
      <c r="N37" s="394"/>
      <c r="O37" s="394"/>
      <c r="P37" s="395"/>
      <c r="Q37" s="380"/>
      <c r="R37" s="381"/>
      <c r="S37" s="382"/>
      <c r="T37" s="399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1"/>
      <c r="AJ37" s="380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2"/>
      <c r="AZ37" s="380"/>
      <c r="BA37" s="381"/>
      <c r="BB37" s="381"/>
      <c r="BC37" s="381"/>
      <c r="BD37" s="381"/>
      <c r="BE37" s="381"/>
      <c r="BF37" s="384"/>
    </row>
    <row r="38" spans="3:58" ht="15" customHeight="1">
      <c r="C38" s="403">
        <f>IF(入力!B29="","",入力!B29)</f>
        <v>3</v>
      </c>
      <c r="D38" s="404"/>
      <c r="E38" s="405"/>
      <c r="F38" s="390" t="str">
        <f>IF(入力!C30="","",入力!C29&amp;"　"&amp;入力!E29&amp;"
"&amp;入力!C30&amp;"　"&amp;入力!E30)</f>
        <v>キタノ　カズマサ
北野　和政</v>
      </c>
      <c r="G38" s="391"/>
      <c r="H38" s="391"/>
      <c r="I38" s="391"/>
      <c r="J38" s="391"/>
      <c r="K38" s="391"/>
      <c r="L38" s="391"/>
      <c r="M38" s="391"/>
      <c r="N38" s="391"/>
      <c r="O38" s="391"/>
      <c r="P38" s="392"/>
      <c r="Q38" s="377">
        <f>IF(入力!G29="","",入力!G29)</f>
        <v>6</v>
      </c>
      <c r="R38" s="378"/>
      <c r="S38" s="379"/>
      <c r="T38" s="396" t="str">
        <f>IF(入力!I29="","",入力!I29)</f>
        <v>船橋市立海神小学校</v>
      </c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8"/>
      <c r="AJ38" s="377">
        <f>IF(入力!M29="","",入力!M29)</f>
        <v>515814091</v>
      </c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9"/>
      <c r="AZ38" s="377">
        <f>IF(入力!P29="","",入力!P29)</f>
        <v>154</v>
      </c>
      <c r="BA38" s="378"/>
      <c r="BB38" s="378"/>
      <c r="BC38" s="378"/>
      <c r="BD38" s="378"/>
      <c r="BE38" s="378"/>
      <c r="BF38" s="383"/>
    </row>
    <row r="39" spans="3:58" ht="15" customHeight="1">
      <c r="C39" s="406"/>
      <c r="D39" s="407"/>
      <c r="E39" s="408"/>
      <c r="F39" s="393"/>
      <c r="G39" s="394"/>
      <c r="H39" s="394"/>
      <c r="I39" s="394"/>
      <c r="J39" s="394"/>
      <c r="K39" s="394"/>
      <c r="L39" s="394"/>
      <c r="M39" s="394"/>
      <c r="N39" s="394"/>
      <c r="O39" s="394"/>
      <c r="P39" s="395"/>
      <c r="Q39" s="380"/>
      <c r="R39" s="381"/>
      <c r="S39" s="382"/>
      <c r="T39" s="399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1"/>
      <c r="AJ39" s="380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2"/>
      <c r="AZ39" s="380"/>
      <c r="BA39" s="381"/>
      <c r="BB39" s="381"/>
      <c r="BC39" s="381"/>
      <c r="BD39" s="381"/>
      <c r="BE39" s="381"/>
      <c r="BF39" s="384"/>
    </row>
    <row r="40" spans="3:58" ht="15" customHeight="1">
      <c r="C40" s="403">
        <f>IF(入力!B31="","",入力!B31)</f>
        <v>4</v>
      </c>
      <c r="D40" s="404"/>
      <c r="E40" s="405"/>
      <c r="F40" s="390" t="str">
        <f>IF(入力!C32="","",入力!C31&amp;"　"&amp;入力!E31&amp;"
"&amp;入力!C32&amp;"　"&amp;入力!E32)</f>
        <v>イマイ　リョウタ
今井　崚太</v>
      </c>
      <c r="G40" s="391"/>
      <c r="H40" s="391"/>
      <c r="I40" s="391"/>
      <c r="J40" s="391"/>
      <c r="K40" s="391"/>
      <c r="L40" s="391"/>
      <c r="M40" s="391"/>
      <c r="N40" s="391"/>
      <c r="O40" s="391"/>
      <c r="P40" s="392"/>
      <c r="Q40" s="377">
        <f>IF(入力!G31="","",入力!G31)</f>
        <v>6</v>
      </c>
      <c r="R40" s="378"/>
      <c r="S40" s="379"/>
      <c r="T40" s="396" t="str">
        <f>IF(入力!I31="","",入力!I31)</f>
        <v>船橋市立法典小学校</v>
      </c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8"/>
      <c r="AJ40" s="377">
        <f>IF(入力!M31="","",入力!M31)</f>
        <v>516236880</v>
      </c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9"/>
      <c r="AZ40" s="377">
        <f>IF(入力!P31="","",入力!P31)</f>
        <v>146</v>
      </c>
      <c r="BA40" s="378"/>
      <c r="BB40" s="378"/>
      <c r="BC40" s="378"/>
      <c r="BD40" s="378"/>
      <c r="BE40" s="378"/>
      <c r="BF40" s="383"/>
    </row>
    <row r="41" spans="3:58" ht="15" customHeight="1">
      <c r="C41" s="406"/>
      <c r="D41" s="407"/>
      <c r="E41" s="408"/>
      <c r="F41" s="393"/>
      <c r="G41" s="394"/>
      <c r="H41" s="394"/>
      <c r="I41" s="394"/>
      <c r="J41" s="394"/>
      <c r="K41" s="394"/>
      <c r="L41" s="394"/>
      <c r="M41" s="394"/>
      <c r="N41" s="394"/>
      <c r="O41" s="394"/>
      <c r="P41" s="395"/>
      <c r="Q41" s="380"/>
      <c r="R41" s="381"/>
      <c r="S41" s="382"/>
      <c r="T41" s="399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1"/>
      <c r="AJ41" s="380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2"/>
      <c r="AZ41" s="380"/>
      <c r="BA41" s="381"/>
      <c r="BB41" s="381"/>
      <c r="BC41" s="381"/>
      <c r="BD41" s="381"/>
      <c r="BE41" s="381"/>
      <c r="BF41" s="384"/>
    </row>
    <row r="42" spans="3:58" ht="15" customHeight="1">
      <c r="C42" s="403">
        <f>IF(入力!B33="","",入力!B33)</f>
        <v>5</v>
      </c>
      <c r="D42" s="404"/>
      <c r="E42" s="405"/>
      <c r="F42" s="390" t="str">
        <f>IF(入力!C34="","",入力!C33&amp;"　"&amp;入力!E33&amp;"
"&amp;入力!C34&amp;"　"&amp;入力!E34)</f>
        <v>マルヤマ　ソラ
丸山　大空</v>
      </c>
      <c r="G42" s="391"/>
      <c r="H42" s="391"/>
      <c r="I42" s="391"/>
      <c r="J42" s="391"/>
      <c r="K42" s="391"/>
      <c r="L42" s="391"/>
      <c r="M42" s="391"/>
      <c r="N42" s="391"/>
      <c r="O42" s="391"/>
      <c r="P42" s="392"/>
      <c r="Q42" s="377">
        <f>IF(入力!G33="","",入力!G33)</f>
        <v>6</v>
      </c>
      <c r="R42" s="378"/>
      <c r="S42" s="379"/>
      <c r="T42" s="396" t="str">
        <f>IF(入力!I33="","",入力!I33)</f>
        <v>船橋市立塚田小学校</v>
      </c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8"/>
      <c r="AJ42" s="377">
        <f>IF(入力!M33="","",入力!M33)</f>
        <v>516949089</v>
      </c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9"/>
      <c r="AZ42" s="377">
        <f>IF(入力!P33="","",入力!P33)</f>
        <v>143</v>
      </c>
      <c r="BA42" s="378"/>
      <c r="BB42" s="378"/>
      <c r="BC42" s="378"/>
      <c r="BD42" s="378"/>
      <c r="BE42" s="378"/>
      <c r="BF42" s="383"/>
    </row>
    <row r="43" spans="3:58" ht="15" customHeight="1">
      <c r="C43" s="406"/>
      <c r="D43" s="407"/>
      <c r="E43" s="408"/>
      <c r="F43" s="393"/>
      <c r="G43" s="394"/>
      <c r="H43" s="394"/>
      <c r="I43" s="394"/>
      <c r="J43" s="394"/>
      <c r="K43" s="394"/>
      <c r="L43" s="394"/>
      <c r="M43" s="394"/>
      <c r="N43" s="394"/>
      <c r="O43" s="394"/>
      <c r="P43" s="395"/>
      <c r="Q43" s="380"/>
      <c r="R43" s="381"/>
      <c r="S43" s="382"/>
      <c r="T43" s="399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1"/>
      <c r="AJ43" s="380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2"/>
      <c r="AZ43" s="380"/>
      <c r="BA43" s="381"/>
      <c r="BB43" s="381"/>
      <c r="BC43" s="381"/>
      <c r="BD43" s="381"/>
      <c r="BE43" s="381"/>
      <c r="BF43" s="384"/>
    </row>
    <row r="44" spans="3:58" ht="15" customHeight="1">
      <c r="C44" s="403">
        <f>IF(入力!B35="","",入力!B35)</f>
        <v>6</v>
      </c>
      <c r="D44" s="404"/>
      <c r="E44" s="405"/>
      <c r="F44" s="390" t="str">
        <f>IF(入力!C36="","",入力!C35&amp;"　"&amp;入力!E35&amp;"
"&amp;入力!C36&amp;"　"&amp;入力!E36)</f>
        <v>マルヤマ　ショウ
丸山　翔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2"/>
      <c r="Q44" s="377">
        <f>IF(入力!G35="","",入力!G35)</f>
        <v>6</v>
      </c>
      <c r="R44" s="378"/>
      <c r="S44" s="379"/>
      <c r="T44" s="396" t="str">
        <f>IF(入力!I35="","",入力!I35)</f>
        <v>船橋市立塚田小学校</v>
      </c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8"/>
      <c r="AJ44" s="377">
        <f>IF(入力!M35="","",入力!M35)</f>
        <v>516949094</v>
      </c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9"/>
      <c r="AZ44" s="377">
        <f>IF(入力!P35="","",入力!P35)</f>
        <v>141</v>
      </c>
      <c r="BA44" s="378"/>
      <c r="BB44" s="378"/>
      <c r="BC44" s="378"/>
      <c r="BD44" s="378"/>
      <c r="BE44" s="378"/>
      <c r="BF44" s="383"/>
    </row>
    <row r="45" spans="3:58" ht="15" customHeight="1">
      <c r="C45" s="406"/>
      <c r="D45" s="407"/>
      <c r="E45" s="408"/>
      <c r="F45" s="393"/>
      <c r="G45" s="394"/>
      <c r="H45" s="394"/>
      <c r="I45" s="394"/>
      <c r="J45" s="394"/>
      <c r="K45" s="394"/>
      <c r="L45" s="394"/>
      <c r="M45" s="394"/>
      <c r="N45" s="394"/>
      <c r="O45" s="394"/>
      <c r="P45" s="395"/>
      <c r="Q45" s="380"/>
      <c r="R45" s="381"/>
      <c r="S45" s="382"/>
      <c r="T45" s="399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1"/>
      <c r="AJ45" s="380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2"/>
      <c r="AZ45" s="380"/>
      <c r="BA45" s="381"/>
      <c r="BB45" s="381"/>
      <c r="BC45" s="381"/>
      <c r="BD45" s="381"/>
      <c r="BE45" s="381"/>
      <c r="BF45" s="384"/>
    </row>
    <row r="46" spans="3:58" ht="15" customHeight="1">
      <c r="C46" s="403">
        <f>IF(入力!B37="","",入力!B37)</f>
        <v>7</v>
      </c>
      <c r="D46" s="404"/>
      <c r="E46" s="405"/>
      <c r="F46" s="390" t="str">
        <f>IF(入力!C38="","",入力!C37&amp;"　"&amp;入力!E37&amp;"
"&amp;入力!C38&amp;"　"&amp;入力!E38)</f>
        <v>タムラ　カイ
田村　海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2"/>
      <c r="Q46" s="377">
        <f>IF(入力!G37="","",入力!G37)</f>
        <v>6</v>
      </c>
      <c r="R46" s="378"/>
      <c r="S46" s="379"/>
      <c r="T46" s="396" t="str">
        <f>IF(入力!I37="","",入力!I37)</f>
        <v>船橋市立法典東小学校</v>
      </c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8"/>
      <c r="AJ46" s="377">
        <f>IF(入力!M37="","",入力!M37)</f>
        <v>518622978</v>
      </c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9"/>
      <c r="AZ46" s="377">
        <f>IF(入力!P37="","",入力!P37)</f>
        <v>154</v>
      </c>
      <c r="BA46" s="378"/>
      <c r="BB46" s="378"/>
      <c r="BC46" s="378"/>
      <c r="BD46" s="378"/>
      <c r="BE46" s="378"/>
      <c r="BF46" s="383"/>
    </row>
    <row r="47" spans="3:58" ht="15" customHeight="1">
      <c r="C47" s="406"/>
      <c r="D47" s="407"/>
      <c r="E47" s="408"/>
      <c r="F47" s="393"/>
      <c r="G47" s="394"/>
      <c r="H47" s="394"/>
      <c r="I47" s="394"/>
      <c r="J47" s="394"/>
      <c r="K47" s="394"/>
      <c r="L47" s="394"/>
      <c r="M47" s="394"/>
      <c r="N47" s="394"/>
      <c r="O47" s="394"/>
      <c r="P47" s="395"/>
      <c r="Q47" s="380"/>
      <c r="R47" s="381"/>
      <c r="S47" s="382"/>
      <c r="T47" s="399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1"/>
      <c r="AJ47" s="380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2"/>
      <c r="AZ47" s="380"/>
      <c r="BA47" s="381"/>
      <c r="BB47" s="381"/>
      <c r="BC47" s="381"/>
      <c r="BD47" s="381"/>
      <c r="BE47" s="381"/>
      <c r="BF47" s="384"/>
    </row>
    <row r="48" spans="3:58" ht="15" customHeight="1">
      <c r="C48" s="403">
        <f>IF(入力!B39="","",入力!B39)</f>
        <v>8</v>
      </c>
      <c r="D48" s="404"/>
      <c r="E48" s="405"/>
      <c r="F48" s="390" t="str">
        <f>IF(入力!C40="","",入力!C39&amp;"　"&amp;入力!E39&amp;"
"&amp;入力!C40&amp;"　"&amp;入力!E40)</f>
        <v>アリミズ　ソウマ
有水　蒼真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2"/>
      <c r="Q48" s="377">
        <f>IF(入力!G39="","",入力!G39)</f>
        <v>6</v>
      </c>
      <c r="R48" s="378"/>
      <c r="S48" s="379"/>
      <c r="T48" s="396" t="str">
        <f>IF(入力!I39="","",入力!I39)</f>
        <v>船橋市立法典東小学校</v>
      </c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8"/>
      <c r="AJ48" s="377">
        <f>IF(入力!M39="","",入力!M39)</f>
        <v>515468476</v>
      </c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9"/>
      <c r="AZ48" s="377">
        <f>IF(入力!P39="","",入力!P39)</f>
        <v>144</v>
      </c>
      <c r="BA48" s="378"/>
      <c r="BB48" s="378"/>
      <c r="BC48" s="378"/>
      <c r="BD48" s="378"/>
      <c r="BE48" s="378"/>
      <c r="BF48" s="383"/>
    </row>
    <row r="49" spans="3:58" ht="15" customHeight="1">
      <c r="C49" s="406"/>
      <c r="D49" s="407"/>
      <c r="E49" s="408"/>
      <c r="F49" s="393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380"/>
      <c r="R49" s="381"/>
      <c r="S49" s="382"/>
      <c r="T49" s="399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1"/>
      <c r="AJ49" s="380"/>
      <c r="AK49" s="381"/>
      <c r="AL49" s="381"/>
      <c r="AM49" s="381"/>
      <c r="AN49" s="381"/>
      <c r="AO49" s="381"/>
      <c r="AP49" s="381"/>
      <c r="AQ49" s="381"/>
      <c r="AR49" s="381"/>
      <c r="AS49" s="381"/>
      <c r="AT49" s="381"/>
      <c r="AU49" s="381"/>
      <c r="AV49" s="381"/>
      <c r="AW49" s="381"/>
      <c r="AX49" s="381"/>
      <c r="AY49" s="382"/>
      <c r="AZ49" s="380"/>
      <c r="BA49" s="381"/>
      <c r="BB49" s="381"/>
      <c r="BC49" s="381"/>
      <c r="BD49" s="381"/>
      <c r="BE49" s="381"/>
      <c r="BF49" s="384"/>
    </row>
    <row r="50" spans="3:58" ht="15" customHeight="1">
      <c r="C50" s="403">
        <f>IF(入力!B41="","",入力!B41)</f>
        <v>9</v>
      </c>
      <c r="D50" s="404"/>
      <c r="E50" s="405"/>
      <c r="F50" s="390" t="str">
        <f>IF(入力!C42="","",入力!C41&amp;"　"&amp;入力!E41&amp;"
"&amp;入力!C42&amp;"　"&amp;入力!E42)</f>
        <v>オオサワ　　ミキト
大澤　樹人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2"/>
      <c r="Q50" s="377">
        <f>IF(入力!G41="","",入力!G41)</f>
        <v>5</v>
      </c>
      <c r="R50" s="378"/>
      <c r="S50" s="379"/>
      <c r="T50" s="396" t="str">
        <f>IF(入力!I41="","",入力!I41)</f>
        <v>船橋市立法典東小学校</v>
      </c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8"/>
      <c r="AJ50" s="377">
        <f>IF(入力!M41="","",入力!M41)</f>
        <v>516649265</v>
      </c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9"/>
      <c r="AZ50" s="377">
        <f>IF(入力!P41="","",入力!P41)</f>
        <v>148</v>
      </c>
      <c r="BA50" s="378"/>
      <c r="BB50" s="378"/>
      <c r="BC50" s="378"/>
      <c r="BD50" s="378"/>
      <c r="BE50" s="378"/>
      <c r="BF50" s="383"/>
    </row>
    <row r="51" spans="3:58" ht="15" customHeight="1">
      <c r="C51" s="406"/>
      <c r="D51" s="407"/>
      <c r="E51" s="408"/>
      <c r="F51" s="393"/>
      <c r="G51" s="394"/>
      <c r="H51" s="394"/>
      <c r="I51" s="394"/>
      <c r="J51" s="394"/>
      <c r="K51" s="394"/>
      <c r="L51" s="394"/>
      <c r="M51" s="394"/>
      <c r="N51" s="394"/>
      <c r="O51" s="394"/>
      <c r="P51" s="395"/>
      <c r="Q51" s="380"/>
      <c r="R51" s="381"/>
      <c r="S51" s="382"/>
      <c r="T51" s="399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1"/>
      <c r="AJ51" s="380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1"/>
      <c r="AW51" s="381"/>
      <c r="AX51" s="381"/>
      <c r="AY51" s="382"/>
      <c r="AZ51" s="380"/>
      <c r="BA51" s="381"/>
      <c r="BB51" s="381"/>
      <c r="BC51" s="381"/>
      <c r="BD51" s="381"/>
      <c r="BE51" s="381"/>
      <c r="BF51" s="384"/>
    </row>
    <row r="52" spans="3:58" ht="15" customHeight="1">
      <c r="C52" s="403">
        <f>IF(入力!B43="","",入力!B43)</f>
        <v>10</v>
      </c>
      <c r="D52" s="404"/>
      <c r="E52" s="405"/>
      <c r="F52" s="390" t="str">
        <f>IF(入力!C44="","",入力!C43&amp;"　"&amp;入力!E43&amp;"
"&amp;入力!C44&amp;"　"&amp;入力!E44)</f>
        <v>マルヤマ　シュンヤ
丸山　隼矢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2"/>
      <c r="Q52" s="377">
        <f>IF(入力!G43="","",入力!G43)</f>
        <v>5</v>
      </c>
      <c r="R52" s="378"/>
      <c r="S52" s="379"/>
      <c r="T52" s="396" t="str">
        <f>IF(入力!I43="","",入力!I43)</f>
        <v>船橋市立塚田小学校</v>
      </c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8"/>
      <c r="AJ52" s="377">
        <f>IF(入力!M43="","",入力!M43)</f>
        <v>516949100</v>
      </c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9"/>
      <c r="AZ52" s="377">
        <f>IF(入力!P43="","",入力!P43)</f>
        <v>136</v>
      </c>
      <c r="BA52" s="378"/>
      <c r="BB52" s="378"/>
      <c r="BC52" s="378"/>
      <c r="BD52" s="378"/>
      <c r="BE52" s="378"/>
      <c r="BF52" s="383"/>
    </row>
    <row r="53" spans="3:58" ht="15" customHeight="1">
      <c r="C53" s="406"/>
      <c r="D53" s="407"/>
      <c r="E53" s="408"/>
      <c r="F53" s="393"/>
      <c r="G53" s="394"/>
      <c r="H53" s="394"/>
      <c r="I53" s="394"/>
      <c r="J53" s="394"/>
      <c r="K53" s="394"/>
      <c r="L53" s="394"/>
      <c r="M53" s="394"/>
      <c r="N53" s="394"/>
      <c r="O53" s="394"/>
      <c r="P53" s="395"/>
      <c r="Q53" s="380"/>
      <c r="R53" s="381"/>
      <c r="S53" s="382"/>
      <c r="T53" s="399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1"/>
      <c r="AJ53" s="380"/>
      <c r="AK53" s="381"/>
      <c r="AL53" s="381"/>
      <c r="AM53" s="381"/>
      <c r="AN53" s="381"/>
      <c r="AO53" s="381"/>
      <c r="AP53" s="381"/>
      <c r="AQ53" s="381"/>
      <c r="AR53" s="381"/>
      <c r="AS53" s="381"/>
      <c r="AT53" s="381"/>
      <c r="AU53" s="381"/>
      <c r="AV53" s="381"/>
      <c r="AW53" s="381"/>
      <c r="AX53" s="381"/>
      <c r="AY53" s="382"/>
      <c r="AZ53" s="380"/>
      <c r="BA53" s="381"/>
      <c r="BB53" s="381"/>
      <c r="BC53" s="381"/>
      <c r="BD53" s="381"/>
      <c r="BE53" s="381"/>
      <c r="BF53" s="384"/>
    </row>
    <row r="54" spans="3:58" ht="15" customHeight="1">
      <c r="C54" s="403">
        <f>IF(入力!B45="","",入力!B45)</f>
        <v>11</v>
      </c>
      <c r="D54" s="404"/>
      <c r="E54" s="405"/>
      <c r="F54" s="390" t="str">
        <f>IF(入力!C46="","",入力!C45&amp;"　"&amp;入力!E45&amp;"
"&amp;入力!C46&amp;"　"&amp;入力!E46)</f>
        <v>キタノ　ミツマサ
北野　光政</v>
      </c>
      <c r="G54" s="391"/>
      <c r="H54" s="391"/>
      <c r="I54" s="391"/>
      <c r="J54" s="391"/>
      <c r="K54" s="391"/>
      <c r="L54" s="391"/>
      <c r="M54" s="391"/>
      <c r="N54" s="391"/>
      <c r="O54" s="391"/>
      <c r="P54" s="392"/>
      <c r="Q54" s="377">
        <f>IF(入力!G45="","",入力!G45)</f>
        <v>2</v>
      </c>
      <c r="R54" s="378"/>
      <c r="S54" s="379"/>
      <c r="T54" s="396" t="str">
        <f>IF(入力!I45="","",入力!I45)</f>
        <v>船橋市立海神小学校</v>
      </c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8"/>
      <c r="AJ54" s="377">
        <f>IF(入力!M45="","",入力!M45)</f>
        <v>518132149</v>
      </c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9"/>
      <c r="AZ54" s="377">
        <f>IF(入力!P45="","",入力!P45)</f>
        <v>130</v>
      </c>
      <c r="BA54" s="378"/>
      <c r="BB54" s="378"/>
      <c r="BC54" s="378"/>
      <c r="BD54" s="378"/>
      <c r="BE54" s="378"/>
      <c r="BF54" s="383"/>
    </row>
    <row r="55" spans="3:58" ht="15" customHeight="1">
      <c r="C55" s="406"/>
      <c r="D55" s="407"/>
      <c r="E55" s="408"/>
      <c r="F55" s="393"/>
      <c r="G55" s="394"/>
      <c r="H55" s="394"/>
      <c r="I55" s="394"/>
      <c r="J55" s="394"/>
      <c r="K55" s="394"/>
      <c r="L55" s="394"/>
      <c r="M55" s="394"/>
      <c r="N55" s="394"/>
      <c r="O55" s="394"/>
      <c r="P55" s="395"/>
      <c r="Q55" s="380"/>
      <c r="R55" s="381"/>
      <c r="S55" s="382"/>
      <c r="T55" s="399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1"/>
      <c r="AJ55" s="380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2"/>
      <c r="AZ55" s="380"/>
      <c r="BA55" s="381"/>
      <c r="BB55" s="381"/>
      <c r="BC55" s="381"/>
      <c r="BD55" s="381"/>
      <c r="BE55" s="381"/>
      <c r="BF55" s="384"/>
    </row>
    <row r="56" spans="3:58" ht="15" customHeight="1">
      <c r="C56" s="403">
        <f>IF(入力!B47="","",入力!B47)</f>
        <v>12</v>
      </c>
      <c r="D56" s="404"/>
      <c r="E56" s="405"/>
      <c r="F56" s="390" t="str">
        <f>IF(入力!C48="","",入力!C47&amp;"　"&amp;入力!E47&amp;"
"&amp;入力!C48&amp;"　"&amp;入力!E48)</f>
        <v>ヨコタ　リュウタ
横田　琉詩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2"/>
      <c r="Q56" s="377">
        <f>IF(入力!G47="","",入力!G47)</f>
        <v>3</v>
      </c>
      <c r="R56" s="378"/>
      <c r="S56" s="379"/>
      <c r="T56" s="396" t="str">
        <f>IF(入力!I47="","",入力!I47)</f>
        <v>船橋市立法典東小学校</v>
      </c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8"/>
      <c r="AJ56" s="377">
        <f>IF(入力!M47="","",入力!M47)</f>
        <v>518910068</v>
      </c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9"/>
      <c r="AZ56" s="377">
        <f>IF(入力!P47="","",入力!P47)</f>
        <v>145</v>
      </c>
      <c r="BA56" s="378"/>
      <c r="BB56" s="378"/>
      <c r="BC56" s="378"/>
      <c r="BD56" s="378"/>
      <c r="BE56" s="378"/>
      <c r="BF56" s="383"/>
    </row>
    <row r="57" spans="3:58" ht="15" customHeight="1" thickBot="1">
      <c r="C57" s="409"/>
      <c r="D57" s="410"/>
      <c r="E57" s="411"/>
      <c r="F57" s="412"/>
      <c r="G57" s="413"/>
      <c r="H57" s="413"/>
      <c r="I57" s="413"/>
      <c r="J57" s="413"/>
      <c r="K57" s="413"/>
      <c r="L57" s="413"/>
      <c r="M57" s="413"/>
      <c r="N57" s="413"/>
      <c r="O57" s="413"/>
      <c r="P57" s="414"/>
      <c r="Q57" s="415"/>
      <c r="R57" s="416"/>
      <c r="S57" s="417"/>
      <c r="T57" s="418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20"/>
      <c r="AJ57" s="415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7"/>
      <c r="AZ57" s="415"/>
      <c r="BA57" s="416"/>
      <c r="BB57" s="416"/>
      <c r="BC57" s="416"/>
      <c r="BD57" s="416"/>
      <c r="BE57" s="416"/>
      <c r="BF57" s="4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 t="s">
        <v>63</v>
      </c>
      <c r="BF63" s="28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法典東スポーツクラブ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431605888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田中　辰夫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506095633</v>
      </c>
      <c r="H7" s="259"/>
      <c r="I7" s="259"/>
      <c r="J7" s="259">
        <f>IF(入力!J7="","",入力!J7)</f>
        <v>1066</v>
      </c>
      <c r="K7" s="259"/>
      <c r="L7" s="259"/>
      <c r="M7" s="259" t="str">
        <f>IF(入力!M7="","",入力!M7)</f>
        <v>091A004193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星　洋二</v>
      </c>
      <c r="D9" s="263"/>
      <c r="E9" s="263"/>
      <c r="F9" s="263"/>
      <c r="G9" s="259">
        <f>IF(入力!G9="","",入力!G9)</f>
        <v>510164323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田中　辰憲</v>
      </c>
      <c r="D11" s="263"/>
      <c r="E11" s="263"/>
      <c r="F11" s="263"/>
      <c r="G11" s="259">
        <f>IF(入力!G11="","",入力!G11)</f>
        <v>506095960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>091C018379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/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田中　辰夫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0" t="s">
        <v>6</v>
      </c>
      <c r="B17" s="250"/>
      <c r="C17" s="251" t="str">
        <f>IF(入力!C17="","",入力!C17&amp;"　"&amp;入力!E17)</f>
        <v>船橋市旭町２－１０－２１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０４７-４３８-５３５６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/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増田　悠人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船橋市立船橋小学校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515814073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坪井　将海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船橋市立船橋小学校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515814083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北野　和政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船橋市立海神小学校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515814091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今井　崚太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船橋市立法典小学校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516236880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丸山　大空</v>
      </c>
      <c r="D33" s="263"/>
      <c r="E33" s="263"/>
      <c r="F33" s="263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船橋市立塚田小学校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516949089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丸山　翔</v>
      </c>
      <c r="D35" s="263"/>
      <c r="E35" s="263"/>
      <c r="F35" s="263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船橋市立塚田小学校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516949094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田村　海</v>
      </c>
      <c r="D37" s="263"/>
      <c r="E37" s="263"/>
      <c r="F37" s="263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船橋市立法典東小学校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518622978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有水　蒼真</v>
      </c>
      <c r="D39" s="263"/>
      <c r="E39" s="263"/>
      <c r="F39" s="263"/>
      <c r="G39" s="250">
        <f>IF(入力!G39="","",入力!G39)</f>
        <v>6</v>
      </c>
      <c r="H39" s="250" t="str">
        <f>IF(入力!H39="","",入力!H39)</f>
        <v/>
      </c>
      <c r="I39" s="250" t="str">
        <f>IF(入力!I39="","",入力!I39)</f>
        <v>船橋市立法典東小学校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515468476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大澤　樹人</v>
      </c>
      <c r="D41" s="263"/>
      <c r="E41" s="263"/>
      <c r="F41" s="263"/>
      <c r="G41" s="250">
        <f>IF(入力!G41="","",入力!G41)</f>
        <v>5</v>
      </c>
      <c r="H41" s="250" t="str">
        <f>IF(入力!H41="","",入力!H41)</f>
        <v/>
      </c>
      <c r="I41" s="250" t="str">
        <f>IF(入力!I41="","",入力!I41)</f>
        <v>船橋市立法典東小学校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516649265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丸山　隼矢</v>
      </c>
      <c r="D43" s="263"/>
      <c r="E43" s="263"/>
      <c r="F43" s="263"/>
      <c r="G43" s="250">
        <f>IF(入力!G43="","",入力!G43)</f>
        <v>5</v>
      </c>
      <c r="H43" s="250" t="str">
        <f>IF(入力!H43="","",入力!H43)</f>
        <v/>
      </c>
      <c r="I43" s="250" t="str">
        <f>IF(入力!I43="","",入力!I43)</f>
        <v>船橋市立塚田小学校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516949100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北野　光政</v>
      </c>
      <c r="D45" s="263"/>
      <c r="E45" s="263"/>
      <c r="F45" s="263"/>
      <c r="G45" s="250">
        <f>IF(入力!G45="","",入力!G45)</f>
        <v>2</v>
      </c>
      <c r="H45" s="250" t="str">
        <f>IF(入力!H45="","",入力!H45)</f>
        <v/>
      </c>
      <c r="I45" s="250" t="str">
        <f>IF(入力!I45="","",入力!I45)</f>
        <v>船橋市立海神小学校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518132149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横田　琉詩</v>
      </c>
      <c r="D47" s="263"/>
      <c r="E47" s="263"/>
      <c r="F47" s="263"/>
      <c r="G47" s="250">
        <f>IF(入力!G47="","",入力!G47)</f>
        <v>3</v>
      </c>
      <c r="H47" s="250" t="str">
        <f>IF(入力!H47="","",入力!H47)</f>
        <v/>
      </c>
      <c r="I47" s="250" t="str">
        <f>IF(入力!I47="","",入力!I47)</f>
        <v>船橋市立法典東小学校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518910068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>
        <f>IF(入力!B49="","",入力!B49)</f>
        <v>13</v>
      </c>
      <c r="C49" s="262" t="str">
        <f>IF(入力!C50="","",入力!C50&amp;"　"&amp;入力!E50)</f>
        <v>樋田　龍倖</v>
      </c>
      <c r="D49" s="263"/>
      <c r="E49" s="263"/>
      <c r="F49" s="263"/>
      <c r="G49" s="250">
        <f>IF(入力!G49="","",入力!G49)</f>
        <v>3</v>
      </c>
      <c r="H49" s="250" t="str">
        <f>IF(入力!H49="","",入力!H49)</f>
        <v/>
      </c>
      <c r="I49" s="250" t="str">
        <f>IF(入力!I49="","",入力!I49)</f>
        <v>船橋市立法典東小学校</v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>
        <f>IF(入力!M49="","",入力!M49)</f>
        <v>519464652</v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法典東スポーツクラブ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431605888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田中　辰夫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506095633</v>
      </c>
      <c r="H7" s="259"/>
      <c r="I7" s="259"/>
      <c r="J7" s="259">
        <f>IF(入力!J7="","",入力!J7)</f>
        <v>1066</v>
      </c>
      <c r="K7" s="259"/>
      <c r="L7" s="259"/>
      <c r="M7" s="259" t="str">
        <f>IF(入力!M7="","",入力!M7)</f>
        <v>091A004193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星　洋二</v>
      </c>
      <c r="D9" s="263"/>
      <c r="E9" s="263"/>
      <c r="F9" s="263"/>
      <c r="G9" s="259">
        <f>IF(入力!G9="","",入力!G9)</f>
        <v>510164323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田中　辰憲</v>
      </c>
      <c r="D11" s="263"/>
      <c r="E11" s="263"/>
      <c r="F11" s="263"/>
      <c r="G11" s="259">
        <f>IF(入力!G11="","",入力!G11)</f>
        <v>506095960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>091C018379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/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田中　辰夫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0" t="s">
        <v>6</v>
      </c>
      <c r="B17" s="250"/>
      <c r="C17" s="251" t="str">
        <f>IF(入力!C17="","",入力!C17&amp;"　"&amp;入力!E17)</f>
        <v>船橋市旭町２－１０－２１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０４７-４３８-５３５６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/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増田　悠人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船橋市立船橋小学校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515814073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坪井　将海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船橋市立船橋小学校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515814083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北野　和政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船橋市立海神小学校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515814091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今井　崚太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船橋市立法典小学校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516236880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丸山　大空</v>
      </c>
      <c r="D33" s="263"/>
      <c r="E33" s="263"/>
      <c r="F33" s="263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船橋市立塚田小学校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516949089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丸山　翔</v>
      </c>
      <c r="D35" s="263"/>
      <c r="E35" s="263"/>
      <c r="F35" s="263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船橋市立塚田小学校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516949094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田村　海</v>
      </c>
      <c r="D37" s="263"/>
      <c r="E37" s="263"/>
      <c r="F37" s="263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船橋市立法典東小学校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518622978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有水　蒼真</v>
      </c>
      <c r="D39" s="263"/>
      <c r="E39" s="263"/>
      <c r="F39" s="263"/>
      <c r="G39" s="250">
        <f>IF(入力!G39="","",入力!G39)</f>
        <v>6</v>
      </c>
      <c r="H39" s="250" t="str">
        <f>IF(入力!H39="","",入力!H39)</f>
        <v/>
      </c>
      <c r="I39" s="250" t="str">
        <f>IF(入力!I39="","",入力!I39)</f>
        <v>船橋市立法典東小学校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515468476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大澤　樹人</v>
      </c>
      <c r="D41" s="263"/>
      <c r="E41" s="263"/>
      <c r="F41" s="263"/>
      <c r="G41" s="250">
        <f>IF(入力!G41="","",入力!G41)</f>
        <v>5</v>
      </c>
      <c r="H41" s="250" t="str">
        <f>IF(入力!H41="","",入力!H41)</f>
        <v/>
      </c>
      <c r="I41" s="250" t="str">
        <f>IF(入力!I41="","",入力!I41)</f>
        <v>船橋市立法典東小学校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516649265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丸山　隼矢</v>
      </c>
      <c r="D43" s="263"/>
      <c r="E43" s="263"/>
      <c r="F43" s="263"/>
      <c r="G43" s="250">
        <f>IF(入力!G43="","",入力!G43)</f>
        <v>5</v>
      </c>
      <c r="H43" s="250" t="str">
        <f>IF(入力!H43="","",入力!H43)</f>
        <v/>
      </c>
      <c r="I43" s="250" t="str">
        <f>IF(入力!I43="","",入力!I43)</f>
        <v>船橋市立塚田小学校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516949100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北野　光政</v>
      </c>
      <c r="D45" s="263"/>
      <c r="E45" s="263"/>
      <c r="F45" s="263"/>
      <c r="G45" s="250">
        <f>IF(入力!G45="","",入力!G45)</f>
        <v>2</v>
      </c>
      <c r="H45" s="250" t="str">
        <f>IF(入力!H45="","",入力!H45)</f>
        <v/>
      </c>
      <c r="I45" s="250" t="str">
        <f>IF(入力!I45="","",入力!I45)</f>
        <v>船橋市立海神小学校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518132149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横田　琉詩</v>
      </c>
      <c r="D47" s="263"/>
      <c r="E47" s="263"/>
      <c r="F47" s="263"/>
      <c r="G47" s="250">
        <f>IF(入力!G47="","",入力!G47)</f>
        <v>3</v>
      </c>
      <c r="H47" s="250" t="str">
        <f>IF(入力!H47="","",入力!H47)</f>
        <v/>
      </c>
      <c r="I47" s="250" t="str">
        <f>IF(入力!I47="","",入力!I47)</f>
        <v>船橋市立法典東小学校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518910068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>
        <f>IF(入力!B49="","",入力!B49)</f>
        <v>13</v>
      </c>
      <c r="C49" s="262" t="str">
        <f>IF(入力!C50="","",入力!C50&amp;"　"&amp;入力!E50)</f>
        <v>樋田　龍倖</v>
      </c>
      <c r="D49" s="263"/>
      <c r="E49" s="263"/>
      <c r="F49" s="263"/>
      <c r="G49" s="250">
        <f>IF(入力!G49="","",入力!G49)</f>
        <v>3</v>
      </c>
      <c r="H49" s="250" t="str">
        <f>IF(入力!H49="","",入力!H49)</f>
        <v/>
      </c>
      <c r="I49" s="250" t="str">
        <f>IF(入力!I49="","",入力!I49)</f>
        <v>船橋市立法典東小学校</v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>
        <f>IF(入力!M49="","",入力!M49)</f>
        <v>519464652</v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男子</v>
      </c>
      <c r="I5" s="29">
        <f>入力!Y25</f>
        <v>9</v>
      </c>
      <c r="J5" s="431" t="str">
        <f>IF(入力!A55="","",入力!A55)</f>
        <v>増田・坪井・北野(和)・今井のコンビバレーで点を取り、田村・有水のレシーブでボールを繋ぐ。PS丸山（大）（翔）（隼）・大澤・北野（光）・横田・樋田のかけ声でチームがひとつになり、関東大会出場をつかみとる。</v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ホウテンヒガシスポーツクラブ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 t="str">
        <f>IF(入力!M7="","",入力!M7)</f>
        <v>091A004193</v>
      </c>
      <c r="J16" s="33"/>
      <c r="K16" s="33"/>
      <c r="L16" s="33">
        <f>IF(入力!AT7="","",入力!AT7)</f>
        <v>68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００４１</v>
      </c>
      <c r="T16" s="33" t="str">
        <f>IF(入力!P8="","",入力!P8)</f>
        <v>船橋市旭町２－１０－２１</v>
      </c>
      <c r="U16" s="33" t="str">
        <f>IF(入力!AL7="","",入力!AL7)</f>
        <v>０４７</v>
      </c>
      <c r="V16" s="33" t="str">
        <f>IF(入力!AK8="","",入力!AK8)</f>
        <v>４３８</v>
      </c>
      <c r="W16" s="33" t="str">
        <f>IF(入力!AP8="","",入力!AP8)</f>
        <v>５３５６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０８０１</v>
      </c>
      <c r="T17" s="33" t="str">
        <f>IF(入力!P10="","",入力!P10)</f>
        <v>船橋市高野台４－８－３１</v>
      </c>
      <c r="U17" s="33" t="str">
        <f>IF(入力!AL9="","",入力!AL9)</f>
        <v>０９０</v>
      </c>
      <c r="V17" s="33" t="str">
        <f>IF(入力!AK10="","",入力!AK10)</f>
        <v>４１７０</v>
      </c>
      <c r="W17" s="33" t="str">
        <f>IF(入力!AP10="","",入力!AP10)</f>
        <v>６９６４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辰憲</v>
      </c>
      <c r="E20" s="33" t="str">
        <f>IF(入力!C11="","",入力!C11)</f>
        <v>タナカ</v>
      </c>
      <c r="F20" s="33" t="str">
        <f>IF(入力!E11="","",入力!E11)</f>
        <v>タツノリ</v>
      </c>
      <c r="G20" s="33">
        <f>IF(入力!G11="","",入力!G11)</f>
        <v>506095960</v>
      </c>
      <c r="H20" s="33" t="str">
        <f>IF(入力!J11="","",入力!J11)</f>
        <v/>
      </c>
      <c r="I20" s="33" t="str">
        <f>IF(入力!M11="","",入力!M11)</f>
        <v>091C018379</v>
      </c>
      <c r="J20" s="33"/>
      <c r="K20" s="33"/>
      <c r="L20" s="33">
        <f>IF(入力!AT11="","",入力!AT11)</f>
        <v>35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００４１</v>
      </c>
      <c r="T20" s="33" t="str">
        <f>IF(入力!P12="","",入力!P12)</f>
        <v>船橋市旭町２－１０－２１</v>
      </c>
      <c r="U20" s="33" t="str">
        <f>IF(入力!AL11="","",入力!AL11)</f>
        <v>０４７</v>
      </c>
      <c r="V20" s="33" t="str">
        <f>IF(入力!AK12="","",入力!AK12)</f>
        <v>４３８</v>
      </c>
      <c r="W20" s="33" t="str">
        <f>IF(入力!AP12="","",入力!AP12)</f>
        <v>５３５６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68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２７３</v>
      </c>
      <c r="S22" s="33" t="str">
        <f>IF(入力!W15="","",入力!W15)</f>
        <v>００４１</v>
      </c>
      <c r="T22" s="33" t="str">
        <f>IF(入力!P16="","",入力!P16)</f>
        <v>船橋市旭町２－１０－２１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５３５６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増田</v>
      </c>
      <c r="D24" s="75" t="str">
        <f>VLOOKUP($B$51,$A$53:$F$352,4)</f>
        <v>悠人</v>
      </c>
      <c r="E24" s="75" t="str">
        <f>VLOOKUP($B$51,$A$53:$F$352,5)</f>
        <v>マスダ　</v>
      </c>
      <c r="F24" s="75" t="str">
        <f>VLOOKUP($B$51,$A$53:$F$352,6)</f>
        <v>ユウト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増田</v>
      </c>
      <c r="D53" s="33" t="str">
        <f>IF(入力!E26="","",入力!E26)</f>
        <v>悠人</v>
      </c>
      <c r="E53" s="33" t="str">
        <f>IF(入力!C25="","",入力!C25)</f>
        <v>マスダ　</v>
      </c>
      <c r="F53" s="33" t="str">
        <f>IF(入力!E25="","",入力!E25)</f>
        <v>ユウト</v>
      </c>
      <c r="G53" s="33">
        <f>IF(入力!M25="","",入力!M25)</f>
        <v>515814073</v>
      </c>
      <c r="H53" s="33" t="str">
        <f>IF(入力!I25="","",入力!I25)</f>
        <v>船橋市立船橋小学校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坪井</v>
      </c>
      <c r="D54" s="33" t="str">
        <f>IF(入力!E28="","",入力!E28)</f>
        <v>将海</v>
      </c>
      <c r="E54" s="33" t="str">
        <f>IF(入力!C27="","",入力!C27)</f>
        <v>ツボイ</v>
      </c>
      <c r="F54" s="33" t="str">
        <f>IF(入力!E27="","",入力!E27)</f>
        <v>マサミ</v>
      </c>
      <c r="G54" s="33">
        <f>IF(入力!M27="","",入力!M27)</f>
        <v>515814083</v>
      </c>
      <c r="H54" s="33" t="str">
        <f>IF(入力!I27="","",入力!I27)</f>
        <v>船橋市立船橋小学校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北野</v>
      </c>
      <c r="D55" s="33" t="str">
        <f>IF(入力!E30="","",入力!E30)</f>
        <v>和政</v>
      </c>
      <c r="E55" s="33" t="str">
        <f>IF(入力!C29="","",入力!C29)</f>
        <v>キタノ</v>
      </c>
      <c r="F55" s="33" t="str">
        <f>IF(入力!E29="","",入力!E29)</f>
        <v>カズマサ</v>
      </c>
      <c r="G55" s="33">
        <f>IF(入力!M29="","",入力!M29)</f>
        <v>515814091</v>
      </c>
      <c r="H55" s="33" t="str">
        <f>IF(入力!I29="","",入力!I29)</f>
        <v>船橋市立海神小学校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今井</v>
      </c>
      <c r="D56" s="33" t="str">
        <f>IF(入力!E32="","",入力!E32)</f>
        <v>崚太</v>
      </c>
      <c r="E56" s="33" t="str">
        <f>IF(入力!C31="","",入力!C31)</f>
        <v>イマイ</v>
      </c>
      <c r="F56" s="33" t="str">
        <f>IF(入力!E31="","",入力!E31)</f>
        <v>リョウタ</v>
      </c>
      <c r="G56" s="33">
        <f>IF(入力!M31="","",入力!M31)</f>
        <v>516236880</v>
      </c>
      <c r="H56" s="33" t="str">
        <f>IF(入力!I31="","",入力!I31)</f>
        <v>船橋市立法典小学校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丸山</v>
      </c>
      <c r="D57" s="33" t="str">
        <f>IF(入力!E34="","",入力!E34)</f>
        <v>大空</v>
      </c>
      <c r="E57" s="33" t="str">
        <f>IF(入力!C33="","",入力!C33)</f>
        <v>マルヤマ</v>
      </c>
      <c r="F57" s="33" t="str">
        <f>IF(入力!E33="","",入力!E33)</f>
        <v>ソラ</v>
      </c>
      <c r="G57" s="33">
        <f>IF(入力!M33="","",入力!M33)</f>
        <v>516949089</v>
      </c>
      <c r="H57" s="33" t="str">
        <f>IF(入力!I33="","",入力!I33)</f>
        <v>船橋市立塚田小学校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丸山</v>
      </c>
      <c r="D58" s="33" t="str">
        <f>IF(入力!E36="","",入力!E36)</f>
        <v>翔</v>
      </c>
      <c r="E58" s="33" t="str">
        <f>IF(入力!C35="","",入力!C35)</f>
        <v>マルヤマ</v>
      </c>
      <c r="F58" s="33" t="str">
        <f>IF(入力!E35="","",入力!E35)</f>
        <v>ショウ</v>
      </c>
      <c r="G58" s="33">
        <f>IF(入力!M35="","",入力!M35)</f>
        <v>516949094</v>
      </c>
      <c r="H58" s="33" t="str">
        <f>IF(入力!I35="","",入力!I35)</f>
        <v>船橋市立塚田小学校</v>
      </c>
      <c r="I58" s="33">
        <f>IF(入力!G35="","",入力!G35)</f>
        <v>6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田村</v>
      </c>
      <c r="D59" s="33" t="str">
        <f>IF(入力!E38="","",入力!E38)</f>
        <v>海</v>
      </c>
      <c r="E59" s="33" t="str">
        <f>IF(入力!C37="","",入力!C37)</f>
        <v>タムラ</v>
      </c>
      <c r="F59" s="33" t="str">
        <f>IF(入力!E37="","",入力!E37)</f>
        <v>カイ</v>
      </c>
      <c r="G59" s="33">
        <f>IF(入力!M37="","",入力!M37)</f>
        <v>518622978</v>
      </c>
      <c r="H59" s="33" t="str">
        <f>IF(入力!I37="","",入力!I37)</f>
        <v>船橋市立法典東小学校</v>
      </c>
      <c r="I59" s="33">
        <f>IF(入力!G37="","",入力!G37)</f>
        <v>6</v>
      </c>
      <c r="J59" s="33">
        <f>IF(入力!P37="","",入力!P37)</f>
        <v>154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有水</v>
      </c>
      <c r="D60" s="33" t="str">
        <f>IF(入力!E40="","",入力!E40)</f>
        <v>蒼真</v>
      </c>
      <c r="E60" s="33" t="str">
        <f>IF(入力!C39="","",入力!C39)</f>
        <v>アリミズ</v>
      </c>
      <c r="F60" s="33" t="str">
        <f>IF(入力!E39="","",入力!E39)</f>
        <v>ソウマ</v>
      </c>
      <c r="G60" s="33">
        <f>IF(入力!M39="","",入力!M39)</f>
        <v>515468476</v>
      </c>
      <c r="H60" s="33" t="str">
        <f>IF(入力!I39="","",入力!I39)</f>
        <v>船橋市立法典東小学校</v>
      </c>
      <c r="I60" s="33">
        <f>IF(入力!G39="","",入力!G39)</f>
        <v>6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大澤</v>
      </c>
      <c r="D61" s="33" t="str">
        <f>IF(入力!E42="","",入力!E42)</f>
        <v>樹人</v>
      </c>
      <c r="E61" s="33" t="str">
        <f>IF(入力!C41="","",入力!C41)</f>
        <v>オオサワ　</v>
      </c>
      <c r="F61" s="33" t="str">
        <f>IF(入力!E41="","",入力!E41)</f>
        <v>ミキト</v>
      </c>
      <c r="G61" s="33">
        <f>IF(入力!M41="","",入力!M41)</f>
        <v>516649265</v>
      </c>
      <c r="H61" s="33" t="str">
        <f>IF(入力!I41="","",入力!I41)</f>
        <v>船橋市立法典東小学校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丸山</v>
      </c>
      <c r="D62" s="33" t="str">
        <f>IF(入力!E44="","",入力!E44)</f>
        <v>隼矢</v>
      </c>
      <c r="E62" s="33" t="str">
        <f>IF(入力!C43="","",入力!C43)</f>
        <v>マルヤマ</v>
      </c>
      <c r="F62" s="33" t="str">
        <f>IF(入力!E43="","",入力!E43)</f>
        <v>シュンヤ</v>
      </c>
      <c r="G62" s="33">
        <f>IF(入力!M43="","",入力!M43)</f>
        <v>516949100</v>
      </c>
      <c r="H62" s="33" t="str">
        <f>IF(入力!I43="","",入力!I43)</f>
        <v>船橋市立塚田小学校</v>
      </c>
      <c r="I62" s="33">
        <f>IF(入力!G43="","",入力!G43)</f>
        <v>5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北野</v>
      </c>
      <c r="D63" s="33" t="str">
        <f>IF(入力!E46="","",入力!E46)</f>
        <v>光政</v>
      </c>
      <c r="E63" s="33" t="str">
        <f>IF(入力!C45="","",入力!C45)</f>
        <v>キタノ</v>
      </c>
      <c r="F63" s="33" t="str">
        <f>IF(入力!E45="","",入力!E45)</f>
        <v>ミツマサ</v>
      </c>
      <c r="G63" s="33">
        <f>IF(入力!M45="","",入力!M45)</f>
        <v>518132149</v>
      </c>
      <c r="H63" s="33" t="str">
        <f>IF(入力!I45="","",入力!I45)</f>
        <v>船橋市立海神小学校</v>
      </c>
      <c r="I63" s="33">
        <f>IF(入力!G45="","",入力!G45)</f>
        <v>2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横田</v>
      </c>
      <c r="D64" s="33" t="str">
        <f>IF(入力!E48="","",入力!E48)</f>
        <v>琉詩</v>
      </c>
      <c r="E64" s="33" t="str">
        <f>IF(入力!C47="","",入力!C47)</f>
        <v>ヨコタ</v>
      </c>
      <c r="F64" s="33" t="str">
        <f>IF(入力!E47="","",入力!E47)</f>
        <v>リュウタ</v>
      </c>
      <c r="G64" s="33">
        <f>IF(入力!M47="","",入力!M47)</f>
        <v>518910068</v>
      </c>
      <c r="H64" s="33" t="str">
        <f>IF(入力!I47="","",入力!I47)</f>
        <v>船橋市立法典東小学校</v>
      </c>
      <c r="I64" s="33">
        <f>IF(入力!G47="","",入力!G47)</f>
        <v>3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樋田</v>
      </c>
      <c r="D65" s="33" t="str">
        <f>IF(入力!E50="","",入力!E50)</f>
        <v>龍倖</v>
      </c>
      <c r="E65" s="33" t="str">
        <f>IF(入力!C49="","",入力!C49)</f>
        <v>ヒダ</v>
      </c>
      <c r="F65" s="33" t="str">
        <f>IF(入力!E49="","",入力!E49)</f>
        <v>タツユキ</v>
      </c>
      <c r="G65" s="33">
        <f>IF(入力!M49="","",入力!M49)</f>
        <v>519464652</v>
      </c>
      <c r="H65" s="33" t="str">
        <f>IF(入力!I49="","",入力!I49)</f>
        <v>船橋市立法典東小学校</v>
      </c>
      <c r="I65" s="33">
        <f>IF(入力!G49="","",入力!G49)</f>
        <v>3</v>
      </c>
      <c r="J65" s="33">
        <f>IF(入力!P49="","",入力!P49)</f>
        <v>132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Saeko</cp:lastModifiedBy>
  <cp:lastPrinted>2016-05-09T15:17:35Z</cp:lastPrinted>
  <dcterms:created xsi:type="dcterms:W3CDTF">2014-04-05T09:56:00Z</dcterms:created>
  <dcterms:modified xsi:type="dcterms:W3CDTF">2019-09-26T09:27:35Z</dcterms:modified>
</cp:coreProperties>
</file>