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_p\Downloads\デスクトップ\法東　2020\"/>
    </mc:Choice>
  </mc:AlternateContent>
  <xr:revisionPtr revIDLastSave="0" documentId="13_ncr:1_{0BD37A37-6629-4462-A058-AA9BC0BA6F94}" xr6:coauthVersionLast="45" xr6:coauthVersionMax="45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<sst xmlns="http://schemas.openxmlformats.org/spreadsheetml/2006/main" count="403" uniqueCount="268">
  <si>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</si>
  <si>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</si>
  <si>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</si>
  <si>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</si>
  <si>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</si>
  <si>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</si>
  <si>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</si>
  <si>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</si>
  <si>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</si>
  <si>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</si>
  <si>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</si>
  <si>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</si>
  <si>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</si>
  <si>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</si>
  <si>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</si>
  <si>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</si>
  <si>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</si>
  <si>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</si>
  <si>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</si>
  <si>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</si>
  <si>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</si>
  <si>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</si>
  <si>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</si>
  <si>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</si>
  <si>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</si>
  <si>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</si>
  <si>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</si>
  <si>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</si>
  <si>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</si>
  <si>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</si>
  <si>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</si>
  <si>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</si>
  <si>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</si>
  <si>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</si>
  <si>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</si>
  <si>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</si>
  <si>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</si>
  <si>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</si>
  <si>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</si>
  <si>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</si>
  <si>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</si>
  <si>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</si>
  <si>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</si>
  <si>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</si>
  <si>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</si>
  <si>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</si>
  <si>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</si>
  <si>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</si>
  <si>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</si>
  <si>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</si>
  <si>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</si>
  <si>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</si>
  <si>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</si>
  <si>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</si>
  <si>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</si>
  <si>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</si>
  <si>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</si>
  <si>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</si>
  <si>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</si>
  <si>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</si>
  <si>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</si>
  <si>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</si>
  <si>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</si>
  <si>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</si>
  <si>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</si>
  <si>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</si>
  <si>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</si>
  <si>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</si>
  <si>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</si>
  <si>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</si>
  <si>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</si>
  <si>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</si>
  <si>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</si>
  <si>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</si>
  <si>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</si>
  <si>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</si>
  <si>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</si>
  <si>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</si>
  <si>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</si>
  <si>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</si>
  <si>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</si>
  <si>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</si>
  <si>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</si>
  <si>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</si>
  <si>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</si>
  <si>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</si>
  <si>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</si>
  <si>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</si>
  <si>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</si>
  <si>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</si>
  <si>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</si>
  <si>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</si>
  <si>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</si>
  <si>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</si>
  <si>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</si>
  <si>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</si>
  <si>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</si>
  <si>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</si>
  <si>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</si>
  <si>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</si>
  <si>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</si>
  <si>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</si>
  <si>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</si>
  <si>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</si>
  <si>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</si>
  <si>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</si>
  <si>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</si>
  <si>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</si>
  <si>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</si>
  <si>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</si>
  <si>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</si>
  <si>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</si>
  <si>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</si>
  <si>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</si>
  <si>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</si>
  <si>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</si>
  <si>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</si>
  <si>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</si>
  <si>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</si>
  <si>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</si>
  <si>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</si>
  <si>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</si>
  <si>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</si>
  <si>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</si>
  <si>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</si>
  <si>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</si>
  <si>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</si>
  <si>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</si>
  <si>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</si>
  <si>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</si>
  <si>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</si>
  <si>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</si>
  <si>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</si>
  <si>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</si>
  <si>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</si>
  <si>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</si>
  <si>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</si>
  <si>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</si>
  <si>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</si>
  <si>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</si>
  <si>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</si>
  <si>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</si>
  <si>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</si>
  <si>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</si>
  <si>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</si>
  <si>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</si>
  <si>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</si>
  <si>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</si>
  <si>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</si>
  <si>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</si>
  <si>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</si>
  <si>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</si>
  <si>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</si>
  <si>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</si>
  <si>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</si>
  <si>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</si>
  <si>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</si>
  <si>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</si>
  <si>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</si>
  <si>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</si>
  <si>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</si>
  <si>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</si>
  <si>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</si>
  <si>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</si>
  <si>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</si>
  <si>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</si>
  <si>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</si>
  <si>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</si>
  <si>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</si>
  <si>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</si>
  <si>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</si>
  <si>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</si>
  <si>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</si>
  <si>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</si>
  <si>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</si>
  <si>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</si>
  <si>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</si>
  <si>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</si>
  <si>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</si>
  <si>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</si>
  <si>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</si>
  <si>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</si>
  <si>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</si>
  <si>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</si>
  <si>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</si>
  <si>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</si>
  <si>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</si>
  <si>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</si>
  <si>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</si>
  <si>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</si>
  <si>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</si>
  <si>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</si>
  <si>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</si>
  <si>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</si>
  <si>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</si>
  <si>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</si>
  <si>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</si>
  <si>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</si>
  <si>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</si>
  <si>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</si>
  <si>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3">
      <t>ホウテンヒガシ</t>
    </rPh>
    <phoneticPr fontId="2"/>
  </si>
  <si>
    <t>ホウデンヒガシスポーツクラブ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</si>
  <si>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</si>
  <si>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</si>
  <si>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馬込沢駅</t>
    <rPh sb="0" eb="4">
      <t>マゴメザワエキ</t>
    </rPh>
    <phoneticPr fontId="2"/>
  </si>
  <si>
    <t>田中</t>
    <rPh sb="0" eb="2">
      <t>タナカ</t>
    </rPh>
    <phoneticPr fontId="2"/>
  </si>
  <si>
    <t>辰憲</t>
    <rPh sb="0" eb="2">
      <t>タツノリ</t>
    </rPh>
    <phoneticPr fontId="2"/>
  </si>
  <si>
    <t>タナカ</t>
    <phoneticPr fontId="2"/>
  </si>
  <si>
    <t>タツノリ</t>
    <phoneticPr fontId="2"/>
  </si>
  <si>
    <t>091C018379</t>
    <phoneticPr fontId="2"/>
  </si>
  <si>
    <t>船橋市旭町2-10-21</t>
    <rPh sb="0" eb="3">
      <t>フナバシシ</t>
    </rPh>
    <rPh sb="3" eb="5">
      <t>アサヒチョウ</t>
    </rPh>
    <phoneticPr fontId="2"/>
  </si>
  <si>
    <t>047</t>
    <phoneticPr fontId="2"/>
  </si>
  <si>
    <t>438</t>
    <phoneticPr fontId="2"/>
  </si>
  <si>
    <t>6356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</si>
  <si>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</si>
  <si>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</si>
  <si>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ホシ</t>
    <phoneticPr fontId="2"/>
  </si>
  <si>
    <t>ヨウジ</t>
    <phoneticPr fontId="2"/>
  </si>
  <si>
    <t>中村</t>
    <rPh sb="0" eb="2">
      <t>ナカムラ</t>
    </rPh>
    <phoneticPr fontId="2"/>
  </si>
  <si>
    <t>ナカムラ</t>
    <phoneticPr fontId="2"/>
  </si>
  <si>
    <t>トシナリ</t>
    <phoneticPr fontId="2"/>
  </si>
  <si>
    <t>敏成</t>
    <rPh sb="0" eb="2">
      <t>トシナリ</t>
    </rPh>
    <phoneticPr fontId="2"/>
  </si>
  <si>
    <t>①</t>
    <phoneticPr fontId="2"/>
  </si>
  <si>
    <t>有水</t>
    <rPh sb="0" eb="2">
      <t>アリミズ</t>
    </rPh>
    <phoneticPr fontId="2"/>
  </si>
  <si>
    <t>蒼真</t>
    <rPh sb="0" eb="2">
      <t>ソウマ</t>
    </rPh>
    <phoneticPr fontId="2"/>
  </si>
  <si>
    <t>アリミズ</t>
    <phoneticPr fontId="2"/>
  </si>
  <si>
    <t>ソウマ</t>
    <phoneticPr fontId="2"/>
  </si>
  <si>
    <t>市立法典東小学校</t>
    <rPh sb="0" eb="2">
      <t>シリツ</t>
    </rPh>
    <rPh sb="2" eb="5">
      <t>ホウテンヒガシ</t>
    </rPh>
    <rPh sb="5" eb="8">
      <t>ショウガッコウ</t>
    </rPh>
    <phoneticPr fontId="2"/>
  </si>
  <si>
    <t>大澤</t>
    <rPh sb="0" eb="2">
      <t>オオサワ</t>
    </rPh>
    <phoneticPr fontId="2"/>
  </si>
  <si>
    <t>オオサワ</t>
    <phoneticPr fontId="2"/>
  </si>
  <si>
    <t>ミキト</t>
    <phoneticPr fontId="2"/>
  </si>
  <si>
    <t>樹人</t>
    <rPh sb="0" eb="2">
      <t>ミキト</t>
    </rPh>
    <phoneticPr fontId="2"/>
  </si>
  <si>
    <t>コタロウ</t>
    <phoneticPr fontId="2"/>
  </si>
  <si>
    <t>琥太朗</t>
    <rPh sb="0" eb="1">
      <t>コ</t>
    </rPh>
    <rPh sb="1" eb="3">
      <t>タロウ</t>
    </rPh>
    <phoneticPr fontId="2"/>
  </si>
  <si>
    <t>オオカワ</t>
    <phoneticPr fontId="2"/>
  </si>
  <si>
    <t>ジョウ</t>
    <phoneticPr fontId="2"/>
  </si>
  <si>
    <t>大川</t>
    <rPh sb="0" eb="2">
      <t>オオカワ</t>
    </rPh>
    <phoneticPr fontId="2"/>
  </si>
  <si>
    <t>穣</t>
    <rPh sb="0" eb="1">
      <t>ジョウ</t>
    </rPh>
    <phoneticPr fontId="2"/>
  </si>
  <si>
    <t>キタノ</t>
    <phoneticPr fontId="2"/>
  </si>
  <si>
    <t>北野</t>
    <rPh sb="0" eb="2">
      <t>キタノ</t>
    </rPh>
    <phoneticPr fontId="2"/>
  </si>
  <si>
    <t>ミツマサ</t>
    <phoneticPr fontId="2"/>
  </si>
  <si>
    <t>光政</t>
    <rPh sb="0" eb="2">
      <t>ミツマサ</t>
    </rPh>
    <phoneticPr fontId="2"/>
  </si>
  <si>
    <t>ヨコタ</t>
    <phoneticPr fontId="2"/>
  </si>
  <si>
    <t>リュウタ</t>
    <phoneticPr fontId="2"/>
  </si>
  <si>
    <t>横田</t>
    <rPh sb="0" eb="2">
      <t>ヨコタ</t>
    </rPh>
    <phoneticPr fontId="2"/>
  </si>
  <si>
    <t>琉詩</t>
    <rPh sb="0" eb="1">
      <t>リュウ</t>
    </rPh>
    <rPh sb="1" eb="2">
      <t>ウタ</t>
    </rPh>
    <phoneticPr fontId="2"/>
  </si>
  <si>
    <t>ヒダ</t>
    <phoneticPr fontId="2"/>
  </si>
  <si>
    <t>樋田</t>
    <rPh sb="0" eb="2">
      <t>ヒダ</t>
    </rPh>
    <phoneticPr fontId="2"/>
  </si>
  <si>
    <t>タツユキ</t>
    <phoneticPr fontId="2"/>
  </si>
  <si>
    <t>龍倖</t>
    <rPh sb="0" eb="1">
      <t>タツ</t>
    </rPh>
    <rPh sb="1" eb="2">
      <t>ユキ</t>
    </rPh>
    <phoneticPr fontId="2"/>
  </si>
  <si>
    <t>市立法典東小学校</t>
    <rPh sb="0" eb="2">
      <t>シリツ</t>
    </rPh>
    <rPh sb="2" eb="8">
      <t>ホウテンヒガシショウガッコウ</t>
    </rPh>
    <phoneticPr fontId="2"/>
  </si>
  <si>
    <t>市立法典小学校</t>
    <rPh sb="0" eb="2">
      <t>シリツ</t>
    </rPh>
    <rPh sb="2" eb="7">
      <t>ホウテンショウガッコウ</t>
    </rPh>
    <phoneticPr fontId="2"/>
  </si>
  <si>
    <t>市立法典小学校</t>
    <rPh sb="0" eb="2">
      <t>シリツ</t>
    </rPh>
    <rPh sb="2" eb="7">
      <t>ホウテンショウガッコウ</t>
    </rPh>
    <rPh sb="6" eb="7">
      <t>コウ</t>
    </rPh>
    <phoneticPr fontId="2"/>
  </si>
  <si>
    <t>市立海神小学校</t>
    <rPh sb="0" eb="2">
      <t>シリツ</t>
    </rPh>
    <rPh sb="2" eb="4">
      <t>カイジン</t>
    </rPh>
    <rPh sb="4" eb="7">
      <t>ショウガッコウ</t>
    </rPh>
    <phoneticPr fontId="2"/>
  </si>
  <si>
    <t>市立法典東小学校</t>
    <rPh sb="0" eb="7">
      <t>シリツホウテンヒガシショウガク</t>
    </rPh>
    <rPh sb="7" eb="8">
      <t>コウ</t>
    </rPh>
    <phoneticPr fontId="2"/>
  </si>
  <si>
    <t>273</t>
    <phoneticPr fontId="2"/>
  </si>
  <si>
    <t>0041</t>
    <phoneticPr fontId="2"/>
  </si>
  <si>
    <t>274</t>
    <phoneticPr fontId="2"/>
  </si>
  <si>
    <t>0801</t>
    <phoneticPr fontId="2"/>
  </si>
  <si>
    <t>船橋市高野台4-8-31</t>
    <rPh sb="0" eb="3">
      <t>フナバシシ</t>
    </rPh>
    <rPh sb="3" eb="6">
      <t>タカノダイ</t>
    </rPh>
    <phoneticPr fontId="2"/>
  </si>
  <si>
    <t>090</t>
    <phoneticPr fontId="2"/>
  </si>
  <si>
    <t>4170</t>
    <phoneticPr fontId="2"/>
  </si>
  <si>
    <t>6964</t>
    <phoneticPr fontId="2"/>
  </si>
  <si>
    <t>0046</t>
    <phoneticPr fontId="2"/>
  </si>
  <si>
    <t>船橋市上山町3-544-29</t>
    <rPh sb="0" eb="3">
      <t>フナバシシ</t>
    </rPh>
    <rPh sb="3" eb="6">
      <t>カミヤマチョウ</t>
    </rPh>
    <phoneticPr fontId="2"/>
  </si>
  <si>
    <t>4013</t>
    <phoneticPr fontId="2"/>
  </si>
  <si>
    <t>辰夫</t>
    <rPh sb="0" eb="2">
      <t>タツオ</t>
    </rPh>
    <phoneticPr fontId="2"/>
  </si>
  <si>
    <t>タツオ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</si>
</sst>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4" t="s">
        <v>189</v>
      </c>
      <c r="B2" s="215"/>
      <c r="C2" s="216" t="s">
        <v>201</v>
      </c>
      <c r="D2" s="217"/>
      <c r="E2" s="217"/>
      <c r="F2" s="217"/>
      <c r="G2" s="217"/>
      <c r="H2" s="217"/>
      <c r="I2" s="218"/>
      <c r="J2" s="86" t="s">
        <v>187</v>
      </c>
      <c r="K2" s="87"/>
      <c r="L2" s="87"/>
      <c r="M2" s="87"/>
      <c r="N2" s="87"/>
      <c r="O2" s="88"/>
      <c r="P2" s="86" t="s">
        <v>165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13" t="s">
        <v>169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9" t="s">
        <v>190</v>
      </c>
      <c r="B3" s="220"/>
      <c r="C3" s="221" t="s">
        <v>200</v>
      </c>
      <c r="D3" s="222"/>
      <c r="E3" s="222"/>
      <c r="F3" s="222"/>
      <c r="G3" s="222"/>
      <c r="H3" s="222"/>
      <c r="I3" s="223"/>
      <c r="J3" s="83" t="s">
        <v>158</v>
      </c>
      <c r="K3" s="84"/>
      <c r="L3" s="84"/>
      <c r="M3" s="84"/>
      <c r="N3" s="84"/>
      <c r="O3" s="85"/>
      <c r="P3" s="211" t="s">
        <v>202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184" t="s">
        <v>179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431605888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/>
      <c r="K5" s="147"/>
      <c r="L5" s="147"/>
      <c r="M5" s="147"/>
      <c r="N5" s="147"/>
      <c r="O5" s="147"/>
      <c r="P5" s="201" t="s">
        <v>203</v>
      </c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1" t="s">
        <v>204</v>
      </c>
      <c r="AF5" s="202"/>
      <c r="AG5" s="202"/>
      <c r="AH5" s="202"/>
      <c r="AI5" s="202"/>
      <c r="AJ5" s="202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3" t="s">
        <v>175</v>
      </c>
      <c r="D6" s="234"/>
      <c r="E6" s="206" t="s">
        <v>176</v>
      </c>
      <c r="F6" s="20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0" t="s">
        <v>163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 t="s">
        <v>164</v>
      </c>
      <c r="AL6" s="210"/>
      <c r="AM6" s="210"/>
      <c r="AN6" s="210"/>
      <c r="AO6" s="210"/>
      <c r="AP6" s="210"/>
      <c r="AQ6" s="210"/>
      <c r="AR6" s="210"/>
      <c r="AS6" s="210"/>
      <c r="AT6" s="57" t="s">
        <v>192</v>
      </c>
    </row>
    <row r="7" spans="1:51" ht="13.5" customHeight="1">
      <c r="A7" s="99"/>
      <c r="B7" s="100"/>
      <c r="C7" s="148" t="s">
        <v>207</v>
      </c>
      <c r="D7" s="112"/>
      <c r="E7" s="149" t="s">
        <v>208</v>
      </c>
      <c r="F7" s="113"/>
      <c r="G7" s="92">
        <v>506095960</v>
      </c>
      <c r="H7" s="92"/>
      <c r="I7" s="92"/>
      <c r="J7" s="92"/>
      <c r="K7" s="92"/>
      <c r="L7" s="92"/>
      <c r="M7" s="92" t="s">
        <v>209</v>
      </c>
      <c r="N7" s="92"/>
      <c r="O7" s="92"/>
      <c r="P7" s="89" t="s">
        <v>72</v>
      </c>
      <c r="Q7" s="90"/>
      <c r="R7" s="109" t="s">
        <v>255</v>
      </c>
      <c r="S7" s="110"/>
      <c r="T7" s="110"/>
      <c r="U7" s="110"/>
      <c r="V7" s="50" t="s">
        <v>73</v>
      </c>
      <c r="W7" s="107" t="s">
        <v>256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0" t="s">
        <v>211</v>
      </c>
      <c r="AM7" s="151"/>
      <c r="AN7" s="151"/>
      <c r="AO7" s="151"/>
      <c r="AP7" s="151"/>
      <c r="AQ7" s="151"/>
      <c r="AR7" s="151"/>
      <c r="AS7" s="59" t="s">
        <v>75</v>
      </c>
      <c r="AT7" s="260">
        <v>37</v>
      </c>
    </row>
    <row r="8" spans="1:51" ht="18" customHeight="1">
      <c r="A8" s="99"/>
      <c r="B8" s="100"/>
      <c r="C8" s="138" t="s">
        <v>205</v>
      </c>
      <c r="D8" s="136"/>
      <c r="E8" s="139" t="s">
        <v>206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52" t="s">
        <v>210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212</v>
      </c>
      <c r="AL8" s="155"/>
      <c r="AM8" s="155"/>
      <c r="AN8" s="155"/>
      <c r="AO8" s="60" t="s">
        <v>76</v>
      </c>
      <c r="AP8" s="156" t="s">
        <v>213</v>
      </c>
      <c r="AQ8" s="155"/>
      <c r="AR8" s="155"/>
      <c r="AS8" s="157"/>
      <c r="AT8" s="260"/>
    </row>
    <row r="9" spans="1:51" ht="14.45" customHeight="1">
      <c r="A9" s="99" t="s">
        <v>150</v>
      </c>
      <c r="B9" s="100"/>
      <c r="C9" s="148" t="s">
        <v>216</v>
      </c>
      <c r="D9" s="112"/>
      <c r="E9" s="149" t="s">
        <v>217</v>
      </c>
      <c r="F9" s="113"/>
      <c r="G9" s="92">
        <v>510164323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 t="s">
        <v>257</v>
      </c>
      <c r="S9" s="110"/>
      <c r="T9" s="110"/>
      <c r="U9" s="110"/>
      <c r="V9" s="50" t="s">
        <v>73</v>
      </c>
      <c r="W9" s="107" t="s">
        <v>258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50" t="s">
        <v>260</v>
      </c>
      <c r="AM9" s="151"/>
      <c r="AN9" s="151"/>
      <c r="AO9" s="151"/>
      <c r="AP9" s="151"/>
      <c r="AQ9" s="151"/>
      <c r="AR9" s="151"/>
      <c r="AS9" s="59" t="s">
        <v>194</v>
      </c>
      <c r="AT9" s="261">
        <v>50</v>
      </c>
    </row>
    <row r="10" spans="1:51" ht="18" customHeight="1">
      <c r="A10" s="99"/>
      <c r="B10" s="100"/>
      <c r="C10" s="138" t="s">
        <v>214</v>
      </c>
      <c r="D10" s="136"/>
      <c r="E10" s="139" t="s">
        <v>215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52" t="s">
        <v>259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208"/>
      <c r="AK10" s="154" t="s">
        <v>261</v>
      </c>
      <c r="AL10" s="155"/>
      <c r="AM10" s="155"/>
      <c r="AN10" s="155"/>
      <c r="AO10" s="60" t="s">
        <v>195</v>
      </c>
      <c r="AP10" s="156" t="s">
        <v>262</v>
      </c>
      <c r="AQ10" s="155"/>
      <c r="AR10" s="155"/>
      <c r="AS10" s="157"/>
      <c r="AT10" s="261"/>
    </row>
    <row r="11" spans="1:51" ht="14.45" customHeight="1">
      <c r="A11" s="99" t="s">
        <v>151</v>
      </c>
      <c r="B11" s="100"/>
      <c r="C11" s="148" t="s">
        <v>219</v>
      </c>
      <c r="D11" s="112"/>
      <c r="E11" s="149" t="s">
        <v>220</v>
      </c>
      <c r="F11" s="113"/>
      <c r="G11" s="92">
        <v>516632333</v>
      </c>
      <c r="H11" s="92"/>
      <c r="I11" s="92"/>
      <c r="J11" s="92">
        <v>291139</v>
      </c>
      <c r="K11" s="92"/>
      <c r="L11" s="92"/>
      <c r="M11" s="92"/>
      <c r="N11" s="92"/>
      <c r="O11" s="92"/>
      <c r="P11" s="89" t="s">
        <v>72</v>
      </c>
      <c r="Q11" s="90"/>
      <c r="R11" s="109" t="s">
        <v>255</v>
      </c>
      <c r="S11" s="110"/>
      <c r="T11" s="110"/>
      <c r="U11" s="110"/>
      <c r="V11" s="50" t="s">
        <v>73</v>
      </c>
      <c r="W11" s="107" t="s">
        <v>263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50" t="s">
        <v>211</v>
      </c>
      <c r="AM11" s="151"/>
      <c r="AN11" s="151"/>
      <c r="AO11" s="151"/>
      <c r="AP11" s="151"/>
      <c r="AQ11" s="151"/>
      <c r="AR11" s="151"/>
      <c r="AS11" s="59" t="s">
        <v>194</v>
      </c>
      <c r="AT11" s="261">
        <v>42</v>
      </c>
    </row>
    <row r="12" spans="1:51" ht="18" customHeight="1">
      <c r="A12" s="99"/>
      <c r="B12" s="100"/>
      <c r="C12" s="138" t="s">
        <v>218</v>
      </c>
      <c r="D12" s="136"/>
      <c r="E12" s="139" t="s">
        <v>221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52" t="s">
        <v>264</v>
      </c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08"/>
      <c r="AK12" s="154" t="s">
        <v>212</v>
      </c>
      <c r="AL12" s="155"/>
      <c r="AM12" s="155"/>
      <c r="AN12" s="155"/>
      <c r="AO12" s="60" t="s">
        <v>195</v>
      </c>
      <c r="AP12" s="156" t="s">
        <v>265</v>
      </c>
      <c r="AQ12" s="155"/>
      <c r="AR12" s="155"/>
      <c r="AS12" s="157"/>
      <c r="AT12" s="261"/>
    </row>
    <row r="13" spans="1:51" ht="15" customHeight="1">
      <c r="A13" s="99" t="s">
        <v>152</v>
      </c>
      <c r="B13" s="100"/>
      <c r="C13" s="133"/>
      <c r="D13" s="112"/>
      <c r="E13" s="112"/>
      <c r="F13" s="113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2"/>
    </row>
    <row r="14" spans="1:51" ht="18" customHeight="1">
      <c r="A14" s="99"/>
      <c r="B14" s="100"/>
      <c r="C14" s="135"/>
      <c r="D14" s="136"/>
      <c r="E14" s="136"/>
      <c r="F14" s="137"/>
      <c r="G14" s="134"/>
      <c r="H14" s="134"/>
      <c r="I14" s="134"/>
      <c r="J14" s="134"/>
      <c r="K14" s="134"/>
      <c r="L14" s="134"/>
      <c r="M14" s="134"/>
      <c r="N14" s="134"/>
      <c r="O14" s="134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2"/>
    </row>
    <row r="15" spans="1:51" ht="15" customHeight="1">
      <c r="A15" s="143" t="s">
        <v>166</v>
      </c>
      <c r="B15" s="100"/>
      <c r="C15" s="148" t="s">
        <v>207</v>
      </c>
      <c r="D15" s="112"/>
      <c r="E15" s="149" t="s">
        <v>267</v>
      </c>
      <c r="F15" s="113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9" t="s">
        <v>255</v>
      </c>
      <c r="S15" s="110"/>
      <c r="T15" s="110"/>
      <c r="U15" s="110"/>
      <c r="V15" s="49" t="s">
        <v>73</v>
      </c>
      <c r="W15" s="107" t="s">
        <v>256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50" t="s">
        <v>211</v>
      </c>
      <c r="AM15" s="151"/>
      <c r="AN15" s="151"/>
      <c r="AO15" s="151"/>
      <c r="AP15" s="151"/>
      <c r="AQ15" s="151"/>
      <c r="AR15" s="151"/>
      <c r="AS15" s="59" t="s">
        <v>194</v>
      </c>
      <c r="AT15" s="261">
        <v>69</v>
      </c>
    </row>
    <row r="16" spans="1:51" ht="18" customHeight="1">
      <c r="A16" s="99"/>
      <c r="B16" s="100"/>
      <c r="C16" s="138" t="s">
        <v>205</v>
      </c>
      <c r="D16" s="136"/>
      <c r="E16" s="139" t="s">
        <v>266</v>
      </c>
      <c r="F16" s="137"/>
      <c r="G16" s="134"/>
      <c r="H16" s="134"/>
      <c r="I16" s="134"/>
      <c r="J16" s="134"/>
      <c r="K16" s="134"/>
      <c r="L16" s="134"/>
      <c r="M16" s="134"/>
      <c r="N16" s="134"/>
      <c r="O16" s="134"/>
      <c r="P16" s="152" t="s">
        <v>210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208"/>
      <c r="AK16" s="154" t="s">
        <v>212</v>
      </c>
      <c r="AL16" s="155"/>
      <c r="AM16" s="155"/>
      <c r="AN16" s="155"/>
      <c r="AO16" s="60" t="s">
        <v>195</v>
      </c>
      <c r="AP16" s="156" t="s">
        <v>213</v>
      </c>
      <c r="AQ16" s="155"/>
      <c r="AR16" s="155"/>
      <c r="AS16" s="157"/>
      <c r="AT16" s="261"/>
    </row>
    <row r="17" spans="1:46">
      <c r="A17" s="99" t="s">
        <v>6</v>
      </c>
      <c r="B17" s="100"/>
      <c r="C17" s="161" t="str">
        <f>IF(P16="","",P16)</f>
        <v>船橋市旭町2-10-21</v>
      </c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1" t="str">
        <f>IF(AL15="","",AL15&amp;"-"&amp;AK16&amp;"-"&amp;AP16)</f>
        <v>047-438-6356</v>
      </c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80</v>
      </c>
      <c r="D21" s="78"/>
      <c r="E21" s="78">
        <v>9807</v>
      </c>
      <c r="F21" s="78"/>
      <c r="G21" s="78">
        <v>9273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62" t="s">
        <v>173</v>
      </c>
      <c r="D23" s="163"/>
      <c r="E23" s="164" t="s">
        <v>174</v>
      </c>
      <c r="F23" s="165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30" t="s">
        <v>167</v>
      </c>
      <c r="Q23" s="140"/>
      <c r="R23" s="140"/>
      <c r="S23" s="140"/>
      <c r="T23" s="23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72" t="s">
        <v>171</v>
      </c>
      <c r="D24" s="173"/>
      <c r="E24" s="174" t="s">
        <v>172</v>
      </c>
      <c r="F24" s="175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2"/>
      <c r="U24" s="1"/>
      <c r="V24" s="1"/>
      <c r="W24" s="1"/>
      <c r="X24" s="1"/>
      <c r="Y24" s="158" t="s">
        <v>168</v>
      </c>
      <c r="Z24" s="159"/>
      <c r="AA24" s="159"/>
      <c r="AB24" s="159"/>
      <c r="AC24" s="159"/>
      <c r="AD24" s="159"/>
      <c r="AE24" s="159"/>
      <c r="AF24" s="159"/>
      <c r="AG24" s="16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31" t="s">
        <v>222</v>
      </c>
      <c r="C25" s="148" t="s">
        <v>225</v>
      </c>
      <c r="D25" s="112"/>
      <c r="E25" s="149" t="s">
        <v>226</v>
      </c>
      <c r="F25" s="113"/>
      <c r="G25" s="114">
        <v>6</v>
      </c>
      <c r="H25" s="116"/>
      <c r="I25" s="128" t="s">
        <v>227</v>
      </c>
      <c r="J25" s="115"/>
      <c r="K25" s="115"/>
      <c r="L25" s="116"/>
      <c r="M25" s="114">
        <v>515468476</v>
      </c>
      <c r="N25" s="115"/>
      <c r="O25" s="116"/>
      <c r="P25" s="114"/>
      <c r="Q25" s="115"/>
      <c r="R25" s="115"/>
      <c r="S25" s="115"/>
      <c r="T25" s="120"/>
      <c r="U25" s="1"/>
      <c r="V25" s="1"/>
      <c r="W25" s="1"/>
      <c r="X25" s="1"/>
      <c r="Y25" s="122"/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8" t="s">
        <v>223</v>
      </c>
      <c r="D26" s="136"/>
      <c r="E26" s="139" t="s">
        <v>224</v>
      </c>
      <c r="F26" s="137"/>
      <c r="G26" s="117"/>
      <c r="H26" s="119"/>
      <c r="I26" s="117"/>
      <c r="J26" s="118"/>
      <c r="K26" s="118"/>
      <c r="L26" s="119"/>
      <c r="M26" s="117"/>
      <c r="N26" s="118"/>
      <c r="O26" s="119"/>
      <c r="P26" s="117"/>
      <c r="Q26" s="118"/>
      <c r="R26" s="118"/>
      <c r="S26" s="118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48" t="s">
        <v>229</v>
      </c>
      <c r="D27" s="112"/>
      <c r="E27" s="149" t="s">
        <v>230</v>
      </c>
      <c r="F27" s="113"/>
      <c r="G27" s="114">
        <v>6</v>
      </c>
      <c r="H27" s="116"/>
      <c r="I27" s="128" t="s">
        <v>250</v>
      </c>
      <c r="J27" s="115"/>
      <c r="K27" s="115"/>
      <c r="L27" s="116"/>
      <c r="M27" s="114">
        <v>516649265</v>
      </c>
      <c r="N27" s="115"/>
      <c r="O27" s="116"/>
      <c r="P27" s="114"/>
      <c r="Q27" s="115"/>
      <c r="R27" s="115"/>
      <c r="S27" s="115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8" t="s">
        <v>228</v>
      </c>
      <c r="D28" s="136"/>
      <c r="E28" s="139" t="s">
        <v>231</v>
      </c>
      <c r="F28" s="137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48" t="s">
        <v>219</v>
      </c>
      <c r="D29" s="112"/>
      <c r="E29" s="149" t="s">
        <v>232</v>
      </c>
      <c r="F29" s="113"/>
      <c r="G29" s="114">
        <v>6</v>
      </c>
      <c r="H29" s="116"/>
      <c r="I29" s="128" t="s">
        <v>251</v>
      </c>
      <c r="J29" s="115"/>
      <c r="K29" s="115"/>
      <c r="L29" s="116"/>
      <c r="M29" s="114">
        <v>515499647</v>
      </c>
      <c r="N29" s="115"/>
      <c r="O29" s="116"/>
      <c r="P29" s="114"/>
      <c r="Q29" s="115"/>
      <c r="R29" s="115"/>
      <c r="S29" s="115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8" t="s">
        <v>218</v>
      </c>
      <c r="D30" s="136"/>
      <c r="E30" s="139" t="s">
        <v>233</v>
      </c>
      <c r="F30" s="137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48" t="s">
        <v>234</v>
      </c>
      <c r="D31" s="112"/>
      <c r="E31" s="149" t="s">
        <v>235</v>
      </c>
      <c r="F31" s="113"/>
      <c r="G31" s="114">
        <v>6</v>
      </c>
      <c r="H31" s="116"/>
      <c r="I31" s="128" t="s">
        <v>252</v>
      </c>
      <c r="J31" s="115"/>
      <c r="K31" s="115"/>
      <c r="L31" s="116"/>
      <c r="M31" s="114">
        <v>515642384</v>
      </c>
      <c r="N31" s="115"/>
      <c r="O31" s="116"/>
      <c r="P31" s="114"/>
      <c r="Q31" s="115"/>
      <c r="R31" s="115"/>
      <c r="S31" s="115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8" t="s">
        <v>236</v>
      </c>
      <c r="D32" s="136"/>
      <c r="E32" s="139" t="s">
        <v>237</v>
      </c>
      <c r="F32" s="137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1"/>
      <c r="U32" s="1"/>
      <c r="V32" s="1"/>
      <c r="W32" s="1"/>
      <c r="X32" s="1"/>
      <c r="Y32" s="158" t="s">
        <v>197</v>
      </c>
      <c r="Z32" s="159"/>
      <c r="AA32" s="159"/>
      <c r="AB32" s="159"/>
      <c r="AC32" s="159"/>
      <c r="AD32" s="159"/>
      <c r="AE32" s="159"/>
      <c r="AF32" s="159"/>
      <c r="AG32" s="16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48" t="s">
        <v>238</v>
      </c>
      <c r="D33" s="112"/>
      <c r="E33" s="149" t="s">
        <v>240</v>
      </c>
      <c r="F33" s="113"/>
      <c r="G33" s="114">
        <v>3</v>
      </c>
      <c r="H33" s="116"/>
      <c r="I33" s="128" t="s">
        <v>253</v>
      </c>
      <c r="J33" s="115"/>
      <c r="K33" s="115"/>
      <c r="L33" s="116"/>
      <c r="M33" s="114">
        <v>518132149</v>
      </c>
      <c r="N33" s="115"/>
      <c r="O33" s="116"/>
      <c r="P33" s="114"/>
      <c r="Q33" s="115"/>
      <c r="R33" s="115"/>
      <c r="S33" s="115"/>
      <c r="T33" s="120"/>
      <c r="U33" s="1"/>
      <c r="V33" s="1"/>
      <c r="W33" s="1"/>
      <c r="X33" s="1"/>
      <c r="Y33" s="224">
        <v>1</v>
      </c>
      <c r="Z33" s="225"/>
      <c r="AA33" s="225"/>
      <c r="AB33" s="225"/>
      <c r="AC33" s="225"/>
      <c r="AD33" s="225"/>
      <c r="AE33" s="225"/>
      <c r="AF33" s="225"/>
      <c r="AG33" s="22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8" t="s">
        <v>239</v>
      </c>
      <c r="D34" s="136"/>
      <c r="E34" s="139" t="s">
        <v>241</v>
      </c>
      <c r="F34" s="137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1"/>
      <c r="U34" s="1"/>
      <c r="V34" s="1"/>
      <c r="W34" s="1"/>
      <c r="X34" s="1"/>
      <c r="Y34" s="227"/>
      <c r="Z34" s="228"/>
      <c r="AA34" s="228"/>
      <c r="AB34" s="228"/>
      <c r="AC34" s="228"/>
      <c r="AD34" s="228"/>
      <c r="AE34" s="228"/>
      <c r="AF34" s="228"/>
      <c r="AG34" s="22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48" t="s">
        <v>242</v>
      </c>
      <c r="D35" s="112"/>
      <c r="E35" s="149" t="s">
        <v>243</v>
      </c>
      <c r="F35" s="113"/>
      <c r="G35" s="114">
        <v>4</v>
      </c>
      <c r="H35" s="116"/>
      <c r="I35" s="128" t="s">
        <v>254</v>
      </c>
      <c r="J35" s="115"/>
      <c r="K35" s="115"/>
      <c r="L35" s="116"/>
      <c r="M35" s="114">
        <v>518910068</v>
      </c>
      <c r="N35" s="115"/>
      <c r="O35" s="116"/>
      <c r="P35" s="114"/>
      <c r="Q35" s="115"/>
      <c r="R35" s="115"/>
      <c r="S35" s="115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8" t="s">
        <v>244</v>
      </c>
      <c r="D36" s="136"/>
      <c r="E36" s="139" t="s">
        <v>245</v>
      </c>
      <c r="F36" s="137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48" t="s">
        <v>246</v>
      </c>
      <c r="D37" s="112"/>
      <c r="E37" s="149" t="s">
        <v>248</v>
      </c>
      <c r="F37" s="113"/>
      <c r="G37" s="114">
        <v>4</v>
      </c>
      <c r="H37" s="116"/>
      <c r="I37" s="128" t="s">
        <v>254</v>
      </c>
      <c r="J37" s="115"/>
      <c r="K37" s="115"/>
      <c r="L37" s="116"/>
      <c r="M37" s="114">
        <v>519464652</v>
      </c>
      <c r="N37" s="115"/>
      <c r="O37" s="116"/>
      <c r="P37" s="114"/>
      <c r="Q37" s="115"/>
      <c r="R37" s="115"/>
      <c r="S37" s="115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8" t="s">
        <v>247</v>
      </c>
      <c r="D38" s="136"/>
      <c r="E38" s="139" t="s">
        <v>249</v>
      </c>
      <c r="F38" s="137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/>
      <c r="C39" s="133"/>
      <c r="D39" s="112"/>
      <c r="E39" s="112"/>
      <c r="F39" s="113"/>
      <c r="G39" s="114"/>
      <c r="H39" s="116"/>
      <c r="I39" s="114"/>
      <c r="J39" s="115"/>
      <c r="K39" s="115"/>
      <c r="L39" s="116"/>
      <c r="M39" s="114"/>
      <c r="N39" s="115"/>
      <c r="O39" s="116"/>
      <c r="P39" s="114"/>
      <c r="Q39" s="115"/>
      <c r="R39" s="115"/>
      <c r="S39" s="115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5"/>
      <c r="D40" s="136"/>
      <c r="E40" s="136"/>
      <c r="F40" s="137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/>
      <c r="C41" s="133"/>
      <c r="D41" s="112"/>
      <c r="E41" s="112"/>
      <c r="F41" s="113"/>
      <c r="G41" s="114"/>
      <c r="H41" s="116"/>
      <c r="I41" s="114"/>
      <c r="J41" s="115"/>
      <c r="K41" s="115"/>
      <c r="L41" s="116"/>
      <c r="M41" s="114"/>
      <c r="N41" s="115"/>
      <c r="O41" s="116"/>
      <c r="P41" s="114"/>
      <c r="Q41" s="115"/>
      <c r="R41" s="115"/>
      <c r="S41" s="115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5"/>
      <c r="D42" s="136"/>
      <c r="E42" s="136"/>
      <c r="F42" s="137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12"/>
      <c r="E43" s="112"/>
      <c r="F43" s="113"/>
      <c r="G43" s="114"/>
      <c r="H43" s="116"/>
      <c r="I43" s="114"/>
      <c r="J43" s="115"/>
      <c r="K43" s="115"/>
      <c r="L43" s="116"/>
      <c r="M43" s="114"/>
      <c r="N43" s="115"/>
      <c r="O43" s="116"/>
      <c r="P43" s="114"/>
      <c r="Q43" s="115"/>
      <c r="R43" s="115"/>
      <c r="S43" s="115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5"/>
      <c r="D44" s="136"/>
      <c r="E44" s="136"/>
      <c r="F44" s="137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12"/>
      <c r="E45" s="112"/>
      <c r="F45" s="113"/>
      <c r="G45" s="114"/>
      <c r="H45" s="116"/>
      <c r="I45" s="114"/>
      <c r="J45" s="115"/>
      <c r="K45" s="115"/>
      <c r="L45" s="116"/>
      <c r="M45" s="114"/>
      <c r="N45" s="115"/>
      <c r="O45" s="116"/>
      <c r="P45" s="114"/>
      <c r="Q45" s="115"/>
      <c r="R45" s="115"/>
      <c r="S45" s="115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5"/>
      <c r="D46" s="136"/>
      <c r="E46" s="136"/>
      <c r="F46" s="137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12"/>
      <c r="E47" s="112"/>
      <c r="F47" s="113"/>
      <c r="G47" s="114"/>
      <c r="H47" s="116"/>
      <c r="I47" s="114"/>
      <c r="J47" s="115"/>
      <c r="K47" s="115"/>
      <c r="L47" s="116"/>
      <c r="M47" s="114"/>
      <c r="N47" s="115"/>
      <c r="O47" s="116"/>
      <c r="P47" s="114"/>
      <c r="Q47" s="115"/>
      <c r="R47" s="115"/>
      <c r="S47" s="115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9"/>
      <c r="B48" s="180"/>
      <c r="C48" s="181"/>
      <c r="D48" s="182"/>
      <c r="E48" s="182"/>
      <c r="F48" s="183"/>
      <c r="G48" s="176"/>
      <c r="H48" s="177"/>
      <c r="I48" s="176"/>
      <c r="J48" s="178"/>
      <c r="K48" s="178"/>
      <c r="L48" s="177"/>
      <c r="M48" s="176"/>
      <c r="N48" s="178"/>
      <c r="O48" s="177"/>
      <c r="P48" s="176"/>
      <c r="Q48" s="178"/>
      <c r="R48" s="178"/>
      <c r="S48" s="178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3">
        <v>13</v>
      </c>
      <c r="B49" s="244"/>
      <c r="C49" s="246"/>
      <c r="D49" s="247"/>
      <c r="E49" s="247"/>
      <c r="F49" s="248"/>
      <c r="G49" s="235"/>
      <c r="H49" s="237"/>
      <c r="I49" s="235"/>
      <c r="J49" s="236"/>
      <c r="K49" s="236"/>
      <c r="L49" s="237"/>
      <c r="M49" s="235"/>
      <c r="N49" s="236"/>
      <c r="O49" s="237"/>
      <c r="P49" s="235"/>
      <c r="Q49" s="236"/>
      <c r="R49" s="236"/>
      <c r="S49" s="236"/>
      <c r="T49" s="24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5"/>
      <c r="C50" s="249"/>
      <c r="D50" s="250"/>
      <c r="E50" s="250"/>
      <c r="F50" s="251"/>
      <c r="G50" s="238"/>
      <c r="H50" s="240"/>
      <c r="I50" s="238"/>
      <c r="J50" s="239"/>
      <c r="K50" s="239"/>
      <c r="L50" s="240"/>
      <c r="M50" s="238"/>
      <c r="N50" s="239"/>
      <c r="O50" s="240"/>
      <c r="P50" s="238"/>
      <c r="Q50" s="239"/>
      <c r="R50" s="239"/>
      <c r="S50" s="239"/>
      <c r="T50" s="24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4"/>
      <c r="C51" s="246"/>
      <c r="D51" s="247"/>
      <c r="E51" s="247"/>
      <c r="F51" s="248"/>
      <c r="G51" s="235"/>
      <c r="H51" s="237"/>
      <c r="I51" s="235"/>
      <c r="J51" s="236"/>
      <c r="K51" s="236"/>
      <c r="L51" s="237"/>
      <c r="M51" s="235"/>
      <c r="N51" s="236"/>
      <c r="O51" s="237"/>
      <c r="P51" s="235"/>
      <c r="Q51" s="236"/>
      <c r="R51" s="236"/>
      <c r="S51" s="236"/>
      <c r="T51" s="24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6"/>
      <c r="C52" s="257"/>
      <c r="D52" s="258"/>
      <c r="E52" s="258"/>
      <c r="F52" s="259"/>
      <c r="G52" s="252"/>
      <c r="H52" s="253"/>
      <c r="I52" s="252"/>
      <c r="J52" s="254"/>
      <c r="K52" s="254"/>
      <c r="L52" s="253"/>
      <c r="M52" s="252"/>
      <c r="N52" s="254"/>
      <c r="O52" s="253"/>
      <c r="P52" s="252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6" t="s">
        <v>170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8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9"/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1"/>
      <c r="U55" s="22"/>
      <c r="V55" s="263">
        <f>LEN(A55)</f>
        <v>0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法典東スポーツクラブ</v>
      </c>
      <c r="D2" s="269"/>
      <c r="E2" s="269"/>
      <c r="F2" s="269"/>
      <c r="G2" s="269"/>
      <c r="H2" s="269"/>
      <c r="I2" s="269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431605888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田中　辰憲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506095960</v>
      </c>
      <c r="H7" s="268"/>
      <c r="I7" s="268"/>
      <c r="J7" s="268" t="str">
        <f>IF(入力!J7="","",入力!J7)</f>
        <v/>
      </c>
      <c r="K7" s="268"/>
      <c r="L7" s="268"/>
      <c r="M7" s="268" t="str">
        <f>IF(入力!M7="","",入力!M7)</f>
        <v>091C018379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星　洋二</v>
      </c>
      <c r="D9" s="279"/>
      <c r="E9" s="279"/>
      <c r="F9" s="279"/>
      <c r="G9" s="268">
        <f>IF(入力!G9="","",入力!G9)</f>
        <v>510164323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中村　敏成</v>
      </c>
      <c r="D11" s="279"/>
      <c r="E11" s="279"/>
      <c r="F11" s="279"/>
      <c r="G11" s="268">
        <f>IF(入力!G11="","",入力!G11)</f>
        <v>516632333</v>
      </c>
      <c r="H11" s="268"/>
      <c r="I11" s="268"/>
      <c r="J11" s="268">
        <f>IF(入力!J11="","",入力!J11)</f>
        <v>291139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/>
      </c>
      <c r="D13" s="279"/>
      <c r="E13" s="279"/>
      <c r="F13" s="279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6"/>
      <c r="B14" s="266"/>
      <c r="C14" s="280"/>
      <c r="D14" s="281"/>
      <c r="E14" s="281"/>
      <c r="F14" s="281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6" t="s">
        <v>5</v>
      </c>
      <c r="B15" s="266"/>
      <c r="C15" s="278" t="str">
        <f>IF(入力!C16="","",入力!C16&amp;"　"&amp;入力!E16)</f>
        <v>田中　辰夫</v>
      </c>
      <c r="D15" s="279"/>
      <c r="E15" s="279"/>
      <c r="F15" s="276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6"/>
      <c r="B16" s="266"/>
      <c r="C16" s="280"/>
      <c r="D16" s="281"/>
      <c r="E16" s="281"/>
      <c r="F16" s="277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6" t="s">
        <v>6</v>
      </c>
      <c r="B17" s="266"/>
      <c r="C17" s="269" t="str">
        <f>IF(入力!C17="","",入力!C17&amp;"　"&amp;入力!E17)</f>
        <v>船橋市旭町2-10-21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047-438-6356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80－9807－9273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有水　蒼真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市立法典東小学校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515468476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大澤　樹人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市立法典東小学校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516649265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中村　琥太朗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市立法典小学校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515499647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大川　穣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市立法典小学校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515642384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北野　光政</v>
      </c>
      <c r="D33" s="279"/>
      <c r="E33" s="279"/>
      <c r="F33" s="279"/>
      <c r="G33" s="266">
        <f>IF(入力!G33="","",入力!G33)</f>
        <v>3</v>
      </c>
      <c r="H33" s="266" t="str">
        <f>IF(入力!H33="","",入力!H33)</f>
        <v/>
      </c>
      <c r="I33" s="266" t="str">
        <f>IF(入力!I33="","",入力!I33)</f>
        <v>市立海神小学校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518132149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横田　琉詩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市立法典東小学校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518910068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樋田　龍倖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市立法典東小学校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519464652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 t="str">
        <f>IF(入力!B39="","",入力!B39)</f>
        <v/>
      </c>
      <c r="C39" s="278" t="str">
        <f>IF(入力!C40="","",入力!C40&amp;"　"&amp;入力!E40)</f>
        <v/>
      </c>
      <c r="D39" s="279"/>
      <c r="E39" s="279"/>
      <c r="F39" s="279"/>
      <c r="G39" s="266" t="str">
        <f>IF(入力!G39="","",入力!G39)</f>
        <v/>
      </c>
      <c r="H39" s="266" t="str">
        <f>IF(入力!H39="","",入力!H39)</f>
        <v/>
      </c>
      <c r="I39" s="266" t="str">
        <f>IF(入力!I39="","",入力!I39)</f>
        <v/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 t="str">
        <f>IF(入力!M39="","",入力!M39)</f>
        <v/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 t="str">
        <f>IF(入力!B41="","",入力!B41)</f>
        <v/>
      </c>
      <c r="C41" s="278" t="str">
        <f>IF(入力!C42="","",入力!C42&amp;"　"&amp;入力!E42)</f>
        <v/>
      </c>
      <c r="D41" s="279"/>
      <c r="E41" s="279"/>
      <c r="F41" s="279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 t="str">
        <f>IF(入力!B43="","",入力!B43)</f>
        <v/>
      </c>
      <c r="C43" s="278" t="str">
        <f>IF(入力!C44="","",入力!C44&amp;"　"&amp;入力!E44)</f>
        <v/>
      </c>
      <c r="D43" s="279"/>
      <c r="E43" s="279"/>
      <c r="F43" s="279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5" t="s">
        <v>32</v>
      </c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8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1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8">
        <v>36</v>
      </c>
      <c r="I12" s="349"/>
      <c r="J12" s="350"/>
      <c r="K12" s="4"/>
    </row>
    <row r="13" spans="1:60" ht="13.5" customHeight="1">
      <c r="F13" s="4" t="s">
        <v>35</v>
      </c>
      <c r="G13" s="4"/>
      <c r="H13" s="351"/>
      <c r="I13" s="352"/>
      <c r="J13" s="35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4" t="s">
        <v>37</v>
      </c>
      <c r="D16" s="295"/>
      <c r="E16" s="295"/>
      <c r="F16" s="295"/>
      <c r="G16" s="296"/>
      <c r="H16" s="346" t="s">
        <v>66</v>
      </c>
      <c r="I16" s="347"/>
      <c r="J16" s="347"/>
      <c r="K16" s="295" t="str">
        <f>IF(入力!C2="","",入力!C2)</f>
        <v>ホウデンヒガシスポーツクラブ</v>
      </c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6"/>
      <c r="Y16" s="365" t="s">
        <v>67</v>
      </c>
      <c r="Z16" s="366"/>
      <c r="AA16" s="366"/>
      <c r="AB16" s="366"/>
      <c r="AC16" s="366"/>
      <c r="AD16" s="366"/>
      <c r="AE16" s="366"/>
      <c r="AF16" s="366"/>
      <c r="AG16" s="366"/>
      <c r="AH16" s="366"/>
      <c r="AI16" s="367"/>
      <c r="AJ16" s="318" t="s">
        <v>38</v>
      </c>
      <c r="AK16" s="319"/>
      <c r="AL16" s="319"/>
      <c r="AM16" s="320"/>
      <c r="AN16" s="340" t="str">
        <f>IF(入力!P3="","",入力!P3)</f>
        <v>船橋市</v>
      </c>
      <c r="AO16" s="341"/>
      <c r="AP16" s="341"/>
      <c r="AQ16" s="341"/>
      <c r="AR16" s="341"/>
      <c r="AS16" s="341"/>
      <c r="AT16" s="319" t="s">
        <v>68</v>
      </c>
      <c r="AU16" s="320"/>
      <c r="AV16" s="326" t="s">
        <v>39</v>
      </c>
      <c r="AW16" s="295"/>
      <c r="AX16" s="295"/>
      <c r="AY16" s="296"/>
      <c r="AZ16" s="328" t="str">
        <f>IF(入力!P5="","",入力!P5)</f>
        <v>東武アーバンパークライン</v>
      </c>
      <c r="BA16" s="329"/>
      <c r="BB16" s="329"/>
      <c r="BC16" s="329"/>
      <c r="BD16" s="329"/>
      <c r="BE16" s="329"/>
      <c r="BF16" s="303" t="s">
        <v>40</v>
      </c>
    </row>
    <row r="17" spans="3:58" ht="4.5" customHeight="1">
      <c r="C17" s="297"/>
      <c r="D17" s="298"/>
      <c r="E17" s="298"/>
      <c r="F17" s="298"/>
      <c r="G17" s="299"/>
      <c r="H17" s="338" t="str">
        <f>IF(入力!C3="","",入力!C3)</f>
        <v>法典東スポーツクラブ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4" t="str">
        <f>IF(入力!J3="","","("&amp;入力!J3&amp;")")</f>
        <v>(男子)</v>
      </c>
      <c r="V17" s="334"/>
      <c r="W17" s="334"/>
      <c r="X17" s="335"/>
      <c r="Y17" s="368">
        <f>IF(入力!C4="","",入力!C4)</f>
        <v>431605888</v>
      </c>
      <c r="Z17" s="369"/>
      <c r="AA17" s="369"/>
      <c r="AB17" s="369"/>
      <c r="AC17" s="369"/>
      <c r="AD17" s="369"/>
      <c r="AE17" s="369"/>
      <c r="AF17" s="369"/>
      <c r="AG17" s="369"/>
      <c r="AH17" s="369"/>
      <c r="AI17" s="370"/>
      <c r="AJ17" s="321"/>
      <c r="AK17" s="322"/>
      <c r="AL17" s="322"/>
      <c r="AM17" s="323"/>
      <c r="AN17" s="342"/>
      <c r="AO17" s="343"/>
      <c r="AP17" s="343"/>
      <c r="AQ17" s="343"/>
      <c r="AR17" s="343"/>
      <c r="AS17" s="343"/>
      <c r="AT17" s="322"/>
      <c r="AU17" s="323"/>
      <c r="AV17" s="327"/>
      <c r="AW17" s="298"/>
      <c r="AX17" s="298"/>
      <c r="AY17" s="299"/>
      <c r="AZ17" s="330"/>
      <c r="BA17" s="331"/>
      <c r="BB17" s="331"/>
      <c r="BC17" s="331"/>
      <c r="BD17" s="331"/>
      <c r="BE17" s="331"/>
      <c r="BF17" s="304"/>
    </row>
    <row r="18" spans="3:58" ht="16.5" customHeight="1">
      <c r="C18" s="300"/>
      <c r="D18" s="301"/>
      <c r="E18" s="301"/>
      <c r="F18" s="301"/>
      <c r="G18" s="302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36"/>
      <c r="V18" s="336"/>
      <c r="W18" s="336"/>
      <c r="X18" s="337"/>
      <c r="Y18" s="371"/>
      <c r="Z18" s="372"/>
      <c r="AA18" s="372"/>
      <c r="AB18" s="372"/>
      <c r="AC18" s="372"/>
      <c r="AD18" s="372"/>
      <c r="AE18" s="372"/>
      <c r="AF18" s="372"/>
      <c r="AG18" s="372"/>
      <c r="AH18" s="372"/>
      <c r="AI18" s="373"/>
      <c r="AJ18" s="324"/>
      <c r="AK18" s="313"/>
      <c r="AL18" s="313"/>
      <c r="AM18" s="325"/>
      <c r="AN18" s="344"/>
      <c r="AO18" s="345"/>
      <c r="AP18" s="345"/>
      <c r="AQ18" s="345"/>
      <c r="AR18" s="345"/>
      <c r="AS18" s="345"/>
      <c r="AT18" s="313"/>
      <c r="AU18" s="325"/>
      <c r="AV18" s="309"/>
      <c r="AW18" s="301"/>
      <c r="AX18" s="301"/>
      <c r="AY18" s="302"/>
      <c r="AZ18" s="332" t="str">
        <f>IF(入力!AE5="","",入力!AE5)</f>
        <v>馬込沢駅</v>
      </c>
      <c r="BA18" s="333"/>
      <c r="BB18" s="333"/>
      <c r="BC18" s="333"/>
      <c r="BD18" s="333"/>
      <c r="BE18" s="333"/>
      <c r="BF18" s="13" t="s">
        <v>41</v>
      </c>
    </row>
    <row r="19" spans="3:58" ht="15" customHeight="1"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14" t="s">
        <v>42</v>
      </c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 t="s">
        <v>69</v>
      </c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 t="s">
        <v>70</v>
      </c>
      <c r="AT19" s="314"/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7"/>
    </row>
    <row r="20" spans="3:58" ht="15" customHeight="1">
      <c r="C20" s="375" t="s">
        <v>43</v>
      </c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74" t="str">
        <f>IF(入力!J7="","",入力!J7)</f>
        <v/>
      </c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 t="str">
        <f>IF(入力!J9="","",入力!J9)</f>
        <v/>
      </c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>
        <f>IF(入力!J11="","",入力!J11)</f>
        <v>291139</v>
      </c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82"/>
    </row>
    <row r="21" spans="3:58" ht="15" customHeight="1">
      <c r="C21" s="375" t="s">
        <v>44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74" t="str">
        <f>IF(入力!M7="","",入力!M7)</f>
        <v>091C018379</v>
      </c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 t="str">
        <f>IF(入力!M9="","",入力!M9)</f>
        <v/>
      </c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 t="str">
        <f>IF(入力!M11="","",入力!M11)</f>
        <v/>
      </c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82"/>
    </row>
    <row r="22" spans="3:58" ht="12" customHeight="1">
      <c r="C22" s="362" t="s">
        <v>71</v>
      </c>
      <c r="D22" s="363"/>
      <c r="E22" s="363"/>
      <c r="F22" s="363"/>
      <c r="G22" s="364"/>
      <c r="H22" s="310" t="str">
        <f>IF(入力!C7="","",入力!C7&amp;"　"&amp;入力!E7)</f>
        <v>タナカ　タツノリ</v>
      </c>
      <c r="I22" s="305"/>
      <c r="J22" s="305"/>
      <c r="K22" s="305"/>
      <c r="L22" s="305"/>
      <c r="M22" s="305"/>
      <c r="N22" s="305"/>
      <c r="O22" s="305"/>
      <c r="P22" s="305"/>
      <c r="Q22" s="311"/>
      <c r="R22" s="312" t="s">
        <v>45</v>
      </c>
      <c r="S22" s="305"/>
      <c r="T22" s="376">
        <f>IF(入力!AT7="","",入力!AT7)</f>
        <v>37</v>
      </c>
      <c r="U22" s="377"/>
      <c r="V22" s="378"/>
      <c r="W22" s="312" t="s">
        <v>46</v>
      </c>
      <c r="X22" s="312"/>
      <c r="Y22" s="312"/>
      <c r="Z22" s="14" t="s">
        <v>72</v>
      </c>
      <c r="AA22" s="15"/>
      <c r="AB22" s="305" t="str">
        <f>IF(入力!R7="","",入力!R7)</f>
        <v>273</v>
      </c>
      <c r="AC22" s="305"/>
      <c r="AD22" s="305"/>
      <c r="AE22" s="305"/>
      <c r="AF22" s="16" t="s">
        <v>73</v>
      </c>
      <c r="AG22" s="305" t="str">
        <f>IF(入力!W7="","",入力!W7)</f>
        <v>0041</v>
      </c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11"/>
      <c r="AU22" s="312" t="s">
        <v>47</v>
      </c>
      <c r="AV22" s="305"/>
      <c r="AW22" s="305"/>
      <c r="AX22" s="17" t="s">
        <v>74</v>
      </c>
      <c r="AY22" s="305" t="str">
        <f>IF(入力!AL7="","",入力!AL7)</f>
        <v>047</v>
      </c>
      <c r="AZ22" s="305"/>
      <c r="BA22" s="305"/>
      <c r="BB22" s="305"/>
      <c r="BC22" s="305"/>
      <c r="BD22" s="305"/>
      <c r="BE22" s="305"/>
      <c r="BF22" s="18" t="s">
        <v>75</v>
      </c>
    </row>
    <row r="23" spans="3:58" ht="19.5" customHeight="1">
      <c r="C23" s="300" t="s">
        <v>48</v>
      </c>
      <c r="D23" s="301"/>
      <c r="E23" s="301"/>
      <c r="F23" s="301"/>
      <c r="G23" s="302"/>
      <c r="H23" s="354" t="str">
        <f>IF(入力!C8="","",入力!C8&amp;"　"&amp;入力!E8)</f>
        <v>田中　辰憲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01"/>
      <c r="S23" s="301"/>
      <c r="T23" s="379"/>
      <c r="U23" s="380"/>
      <c r="V23" s="381"/>
      <c r="W23" s="313"/>
      <c r="X23" s="313"/>
      <c r="Y23" s="313"/>
      <c r="Z23" s="306" t="str">
        <f>IF(入力!P8="","",入力!P8)</f>
        <v>船橋市旭町2-10-21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8"/>
      <c r="AU23" s="301"/>
      <c r="AV23" s="301"/>
      <c r="AW23" s="301"/>
      <c r="AX23" s="309" t="str">
        <f>IF(入力!AK8="","",入力!AK8)</f>
        <v>438</v>
      </c>
      <c r="AY23" s="301"/>
      <c r="AZ23" s="301"/>
      <c r="BA23" s="301"/>
      <c r="BB23" s="19" t="s">
        <v>76</v>
      </c>
      <c r="BC23" s="301" t="str">
        <f>IF(入力!AP8="","",入力!AP8)</f>
        <v>6356</v>
      </c>
      <c r="BD23" s="301"/>
      <c r="BE23" s="301"/>
      <c r="BF23" s="383"/>
    </row>
    <row r="24" spans="3:58" ht="12" customHeight="1">
      <c r="C24" s="362" t="s">
        <v>77</v>
      </c>
      <c r="D24" s="363"/>
      <c r="E24" s="363"/>
      <c r="F24" s="363"/>
      <c r="G24" s="364"/>
      <c r="H24" s="310" t="str">
        <f>IF(入力!C9="","",入力!C9&amp;"　"&amp;入力!E9)</f>
        <v>ホシ　ヨウジ</v>
      </c>
      <c r="I24" s="305"/>
      <c r="J24" s="305"/>
      <c r="K24" s="305"/>
      <c r="L24" s="305"/>
      <c r="M24" s="305"/>
      <c r="N24" s="305"/>
      <c r="O24" s="305"/>
      <c r="P24" s="305"/>
      <c r="Q24" s="311"/>
      <c r="R24" s="312" t="s">
        <v>45</v>
      </c>
      <c r="S24" s="305"/>
      <c r="T24" s="376">
        <f>IF(入力!AT9="","",入力!AT9)</f>
        <v>50</v>
      </c>
      <c r="U24" s="377"/>
      <c r="V24" s="378"/>
      <c r="W24" s="312" t="s">
        <v>46</v>
      </c>
      <c r="X24" s="312"/>
      <c r="Y24" s="312"/>
      <c r="Z24" s="14" t="s">
        <v>72</v>
      </c>
      <c r="AA24" s="15"/>
      <c r="AB24" s="305" t="str">
        <f>IF(入力!R9="","",入力!R9)</f>
        <v>274</v>
      </c>
      <c r="AC24" s="305"/>
      <c r="AD24" s="305"/>
      <c r="AE24" s="305"/>
      <c r="AF24" s="16" t="s">
        <v>73</v>
      </c>
      <c r="AG24" s="305" t="str">
        <f>IF(入力!W9="","",入力!W9)</f>
        <v>0801</v>
      </c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11"/>
      <c r="AU24" s="312" t="s">
        <v>47</v>
      </c>
      <c r="AV24" s="305"/>
      <c r="AW24" s="305"/>
      <c r="AX24" s="17" t="s">
        <v>74</v>
      </c>
      <c r="AY24" s="305" t="str">
        <f>IF(入力!AL9="","",入力!AL9)</f>
        <v>090</v>
      </c>
      <c r="AZ24" s="305"/>
      <c r="BA24" s="305"/>
      <c r="BB24" s="305"/>
      <c r="BC24" s="305"/>
      <c r="BD24" s="305"/>
      <c r="BE24" s="305"/>
      <c r="BF24" s="18" t="s">
        <v>75</v>
      </c>
    </row>
    <row r="25" spans="3:58" ht="19.5" customHeight="1">
      <c r="C25" s="300" t="s">
        <v>78</v>
      </c>
      <c r="D25" s="301"/>
      <c r="E25" s="301"/>
      <c r="F25" s="301"/>
      <c r="G25" s="302"/>
      <c r="H25" s="354" t="str">
        <f>IF(入力!C10="","",入力!C10&amp;"　"&amp;入力!E10)</f>
        <v>星　洋二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01"/>
      <c r="S25" s="301"/>
      <c r="T25" s="379"/>
      <c r="U25" s="380"/>
      <c r="V25" s="381"/>
      <c r="W25" s="313"/>
      <c r="X25" s="313"/>
      <c r="Y25" s="313"/>
      <c r="Z25" s="306" t="str">
        <f>IF(入力!P10="","",入力!P10)</f>
        <v>船橋市高野台4-8-31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8"/>
      <c r="AU25" s="301"/>
      <c r="AV25" s="301"/>
      <c r="AW25" s="301"/>
      <c r="AX25" s="309" t="str">
        <f>IF(入力!AK10="","",入力!AK10)</f>
        <v>4170</v>
      </c>
      <c r="AY25" s="301"/>
      <c r="AZ25" s="301"/>
      <c r="BA25" s="301"/>
      <c r="BB25" s="19" t="s">
        <v>76</v>
      </c>
      <c r="BC25" s="301" t="str">
        <f>IF(入力!AP10="","",入力!AP10)</f>
        <v>6964</v>
      </c>
      <c r="BD25" s="301"/>
      <c r="BE25" s="301"/>
      <c r="BF25" s="383"/>
    </row>
    <row r="26" spans="3:58" ht="12" customHeight="1">
      <c r="C26" s="362" t="s">
        <v>71</v>
      </c>
      <c r="D26" s="363"/>
      <c r="E26" s="363"/>
      <c r="F26" s="363"/>
      <c r="G26" s="364"/>
      <c r="H26" s="310" t="str">
        <f>IF(入力!C11="","",入力!C11&amp;"　"&amp;入力!E11)</f>
        <v>ナカムラ　トシナリ</v>
      </c>
      <c r="I26" s="305"/>
      <c r="J26" s="305"/>
      <c r="K26" s="305"/>
      <c r="L26" s="305"/>
      <c r="M26" s="305"/>
      <c r="N26" s="305"/>
      <c r="O26" s="305"/>
      <c r="P26" s="305"/>
      <c r="Q26" s="311"/>
      <c r="R26" s="312" t="s">
        <v>45</v>
      </c>
      <c r="S26" s="305"/>
      <c r="T26" s="376">
        <f>IF(入力!AT11="","",入力!AT11)</f>
        <v>42</v>
      </c>
      <c r="U26" s="377"/>
      <c r="V26" s="378"/>
      <c r="W26" s="312" t="s">
        <v>46</v>
      </c>
      <c r="X26" s="312"/>
      <c r="Y26" s="312"/>
      <c r="Z26" s="14" t="s">
        <v>72</v>
      </c>
      <c r="AA26" s="15"/>
      <c r="AB26" s="305" t="str">
        <f>IF(入力!R11="","",入力!R11)</f>
        <v>273</v>
      </c>
      <c r="AC26" s="305"/>
      <c r="AD26" s="305"/>
      <c r="AE26" s="305"/>
      <c r="AF26" s="16" t="s">
        <v>73</v>
      </c>
      <c r="AG26" s="305" t="str">
        <f>IF(入力!W11="","",入力!W11)</f>
        <v>0046</v>
      </c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11"/>
      <c r="AU26" s="312" t="s">
        <v>47</v>
      </c>
      <c r="AV26" s="305"/>
      <c r="AW26" s="305"/>
      <c r="AX26" s="17" t="s">
        <v>74</v>
      </c>
      <c r="AY26" s="305" t="str">
        <f>IF(入力!AL11="","",入力!AL11)</f>
        <v>047</v>
      </c>
      <c r="AZ26" s="305"/>
      <c r="BA26" s="305"/>
      <c r="BB26" s="305"/>
      <c r="BC26" s="305"/>
      <c r="BD26" s="305"/>
      <c r="BE26" s="305"/>
      <c r="BF26" s="18" t="s">
        <v>75</v>
      </c>
    </row>
    <row r="27" spans="3:58" ht="19.5" customHeight="1">
      <c r="C27" s="300" t="s">
        <v>79</v>
      </c>
      <c r="D27" s="301"/>
      <c r="E27" s="301"/>
      <c r="F27" s="301"/>
      <c r="G27" s="302"/>
      <c r="H27" s="354" t="str">
        <f>IF(入力!C12="","",入力!C12&amp;"　"&amp;入力!E12)</f>
        <v>中村　敏成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01"/>
      <c r="S27" s="301"/>
      <c r="T27" s="379"/>
      <c r="U27" s="380"/>
      <c r="V27" s="381"/>
      <c r="W27" s="313"/>
      <c r="X27" s="313"/>
      <c r="Y27" s="313"/>
      <c r="Z27" s="306" t="str">
        <f>IF(入力!P12="","",入力!P12)</f>
        <v>船橋市上山町3-544-29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8"/>
      <c r="AU27" s="301"/>
      <c r="AV27" s="301"/>
      <c r="AW27" s="301"/>
      <c r="AX27" s="309" t="str">
        <f>IF(入力!AK12="","",入力!AK12)</f>
        <v>438</v>
      </c>
      <c r="AY27" s="301"/>
      <c r="AZ27" s="301"/>
      <c r="BA27" s="301"/>
      <c r="BB27" s="19" t="s">
        <v>76</v>
      </c>
      <c r="BC27" s="301" t="str">
        <f>IF(入力!AP12="","",入力!AP12)</f>
        <v>4013</v>
      </c>
      <c r="BD27" s="301"/>
      <c r="BE27" s="301"/>
      <c r="BF27" s="383"/>
    </row>
    <row r="28" spans="3:58" ht="12" customHeight="1">
      <c r="C28" s="362" t="s">
        <v>71</v>
      </c>
      <c r="D28" s="363"/>
      <c r="E28" s="363"/>
      <c r="F28" s="363"/>
      <c r="G28" s="364"/>
      <c r="H28" s="310" t="str">
        <f>IF(入力!C15="","",入力!C15&amp;"　"&amp;入力!E15)</f>
        <v>タナカ　タツオ</v>
      </c>
      <c r="I28" s="305"/>
      <c r="J28" s="305"/>
      <c r="K28" s="305"/>
      <c r="L28" s="305"/>
      <c r="M28" s="305"/>
      <c r="N28" s="305"/>
      <c r="O28" s="305"/>
      <c r="P28" s="305"/>
      <c r="Q28" s="311"/>
      <c r="R28" s="312" t="s">
        <v>45</v>
      </c>
      <c r="S28" s="305"/>
      <c r="T28" s="376">
        <f>IF(入力!AT15="","",入力!AT15)</f>
        <v>69</v>
      </c>
      <c r="U28" s="377"/>
      <c r="V28" s="378"/>
      <c r="W28" s="312" t="s">
        <v>46</v>
      </c>
      <c r="X28" s="312"/>
      <c r="Y28" s="312"/>
      <c r="Z28" s="14" t="s">
        <v>72</v>
      </c>
      <c r="AA28" s="15"/>
      <c r="AB28" s="305" t="str">
        <f>IF(入力!R15="","",入力!R15)</f>
        <v>273</v>
      </c>
      <c r="AC28" s="305"/>
      <c r="AD28" s="305"/>
      <c r="AE28" s="305"/>
      <c r="AF28" s="16" t="s">
        <v>73</v>
      </c>
      <c r="AG28" s="305" t="str">
        <f>IF(入力!W15="","",入力!W15)</f>
        <v>0041</v>
      </c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11"/>
      <c r="AU28" s="312" t="s">
        <v>47</v>
      </c>
      <c r="AV28" s="305"/>
      <c r="AW28" s="305"/>
      <c r="AX28" s="17" t="s">
        <v>74</v>
      </c>
      <c r="AY28" s="305" t="str">
        <f>IF(入力!AL15="","",入力!AL15)</f>
        <v>047</v>
      </c>
      <c r="AZ28" s="305"/>
      <c r="BA28" s="305"/>
      <c r="BB28" s="305"/>
      <c r="BC28" s="305"/>
      <c r="BD28" s="305"/>
      <c r="BE28" s="305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88" t="str">
        <f>IF(入力!C16="","",入力!C16&amp;"　"&amp;入力!E16)</f>
        <v>田中　辰夫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60"/>
      <c r="S29" s="360"/>
      <c r="T29" s="385"/>
      <c r="U29" s="386"/>
      <c r="V29" s="387"/>
      <c r="W29" s="384"/>
      <c r="X29" s="384"/>
      <c r="Y29" s="384"/>
      <c r="Z29" s="401" t="str">
        <f>IF(入力!P16="","",入力!P16)</f>
        <v>船橋市旭町2-10-21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60"/>
      <c r="AV29" s="360"/>
      <c r="AW29" s="360"/>
      <c r="AX29" s="404" t="str">
        <f>IF(入力!AK16="","",入力!AK16)</f>
        <v>438</v>
      </c>
      <c r="AY29" s="360"/>
      <c r="AZ29" s="360"/>
      <c r="BA29" s="360"/>
      <c r="BB29" s="73" t="s">
        <v>76</v>
      </c>
      <c r="BC29" s="360" t="str">
        <f>IF(入力!AP16="","",入力!AP16)</f>
        <v>6356</v>
      </c>
      <c r="BD29" s="360"/>
      <c r="BE29" s="360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アリミズ　ソウマ
有水　蒼真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市立法典東小学校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515468476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 t="str">
        <f>IF(入力!P25="","",入力!P25)</f>
        <v/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オオサワ　ミキト
大澤　樹人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市立法典東小学校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516649265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 t="str">
        <f>IF(入力!P27="","",入力!P27)</f>
        <v/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ナカムラ　コタロウ
中村　琥太朗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6</v>
      </c>
      <c r="R38" s="394"/>
      <c r="S38" s="395"/>
      <c r="T38" s="412" t="str">
        <f>IF(入力!I29="","",入力!I29)</f>
        <v>市立法典小学校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515499647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 t="str">
        <f>IF(入力!P29="","",入力!P29)</f>
        <v/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オオカワ　ジョウ
大川　穣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6</v>
      </c>
      <c r="R40" s="394"/>
      <c r="S40" s="395"/>
      <c r="T40" s="412" t="str">
        <f>IF(入力!I31="","",入力!I31)</f>
        <v>市立法典小学校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515642384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 t="str">
        <f>IF(入力!P31="","",入力!P31)</f>
        <v/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キタノ　ミツマサ
北野　光政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3</v>
      </c>
      <c r="R42" s="394"/>
      <c r="S42" s="395"/>
      <c r="T42" s="412" t="str">
        <f>IF(入力!I33="","",入力!I33)</f>
        <v>市立海神小学校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518132149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 t="str">
        <f>IF(入力!P33="","",入力!P33)</f>
        <v/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ヨコタ　リュウタ
横田　琉詩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4</v>
      </c>
      <c r="R44" s="394"/>
      <c r="S44" s="395"/>
      <c r="T44" s="412" t="str">
        <f>IF(入力!I35="","",入力!I35)</f>
        <v>市立法典東小学校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518910068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 t="str">
        <f>IF(入力!P35="","",入力!P35)</f>
        <v/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ヒダ　タツユキ
樋田　龍倖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4</v>
      </c>
      <c r="R46" s="394"/>
      <c r="S46" s="395"/>
      <c r="T46" s="412" t="str">
        <f>IF(入力!I37="","",入力!I37)</f>
        <v>市立法典東小学校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519464652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 t="str">
        <f>IF(入力!P37="","",入力!P37)</f>
        <v/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 t="str">
        <f>IF(入力!B39="","",入力!B39)</f>
        <v/>
      </c>
      <c r="D48" s="420"/>
      <c r="E48" s="421"/>
      <c r="F48" s="406" t="str">
        <f>IF(入力!C40="","",入力!C39&amp;"　"&amp;入力!E39&amp;"
"&amp;入力!C40&amp;"　"&amp;入力!E40)</f>
        <v/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 t="str">
        <f>IF(入力!G39="","",入力!G39)</f>
        <v/>
      </c>
      <c r="R48" s="394"/>
      <c r="S48" s="395"/>
      <c r="T48" s="412" t="str">
        <f>IF(入力!I39="","",入力!I39)</f>
        <v/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 t="str">
        <f>IF(入力!M39="","",入力!M39)</f>
        <v/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 t="str">
        <f>IF(入力!P39="","",入力!P39)</f>
        <v/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 t="str">
        <f>IF(入力!B41="","",入力!B41)</f>
        <v/>
      </c>
      <c r="D50" s="420"/>
      <c r="E50" s="421"/>
      <c r="F50" s="406" t="str">
        <f>IF(入力!C42="","",入力!C41&amp;"　"&amp;入力!E41&amp;"
"&amp;入力!C42&amp;"　"&amp;入力!E42)</f>
        <v/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 t="str">
        <f>IF(入力!G41="","",入力!G41)</f>
        <v/>
      </c>
      <c r="R50" s="394"/>
      <c r="S50" s="395"/>
      <c r="T50" s="412" t="str">
        <f>IF(入力!I41="","",入力!I41)</f>
        <v/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 t="str">
        <f>IF(入力!M41="","",入力!M41)</f>
        <v/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 t="str">
        <f>IF(入力!P41="","",入力!P41)</f>
        <v/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 t="str">
        <f>IF(入力!B43="","",入力!B43)</f>
        <v/>
      </c>
      <c r="D52" s="420"/>
      <c r="E52" s="421"/>
      <c r="F52" s="406" t="str">
        <f>IF(入力!C44="","",入力!C43&amp;"　"&amp;入力!E43&amp;"
"&amp;入力!C44&amp;"　"&amp;入力!E44)</f>
        <v/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 t="str">
        <f>IF(入力!G43="","",入力!G43)</f>
        <v/>
      </c>
      <c r="R52" s="394"/>
      <c r="S52" s="395"/>
      <c r="T52" s="412" t="str">
        <f>IF(入力!I43="","",入力!I43)</f>
        <v/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 t="str">
        <f>IF(入力!M43="","",入力!M43)</f>
        <v/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 t="str">
        <f>IF(入力!P43="","",入力!P43)</f>
        <v/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 t="str">
        <f>IF(入力!B45="","",入力!B45)</f>
        <v/>
      </c>
      <c r="D54" s="420"/>
      <c r="E54" s="421"/>
      <c r="F54" s="406" t="str">
        <f>IF(入力!C46="","",入力!C45&amp;"　"&amp;入力!E45&amp;"
"&amp;入力!C46&amp;"　"&amp;入力!E46)</f>
        <v/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 t="str">
        <f>IF(入力!G45="","",入力!G45)</f>
        <v/>
      </c>
      <c r="R54" s="394"/>
      <c r="S54" s="395"/>
      <c r="T54" s="412" t="str">
        <f>IF(入力!I45="","",入力!I45)</f>
        <v/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 t="str">
        <f>IF(入力!M45="","",入力!M45)</f>
        <v/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 t="str">
        <f>IF(入力!P45="","",入力!P45)</f>
        <v/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 t="str">
        <f>IF(入力!B47="","",入力!B47)</f>
        <v/>
      </c>
      <c r="D56" s="420"/>
      <c r="E56" s="421"/>
      <c r="F56" s="406" t="str">
        <f>IF(入力!C48="","",入力!C47&amp;"　"&amp;入力!E47&amp;"
"&amp;入力!C48&amp;"　"&amp;入力!E48)</f>
        <v/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 t="str">
        <f>IF(入力!G47="","",入力!G47)</f>
        <v/>
      </c>
      <c r="R56" s="394"/>
      <c r="S56" s="395"/>
      <c r="T56" s="412" t="str">
        <f>IF(入力!I47="","",入力!I47)</f>
        <v/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 t="str">
        <f>IF(入力!M47="","",入力!M47)</f>
        <v/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 t="str">
        <f>IF(入力!P47="","",入力!P47)</f>
        <v/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 t="s">
        <v>63</v>
      </c>
      <c r="BF63" s="29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1"/>
      <c r="AS64" s="301"/>
      <c r="AT64" s="301"/>
      <c r="AU64" s="301"/>
      <c r="AV64" s="301"/>
      <c r="AW64" s="301"/>
      <c r="AX64" s="301"/>
      <c r="AY64" s="301"/>
      <c r="AZ64" s="301"/>
      <c r="BA64" s="301"/>
      <c r="BB64" s="301"/>
      <c r="BC64" s="301"/>
      <c r="BD64" s="301"/>
      <c r="BE64" s="301"/>
      <c r="BF64" s="30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法典東スポーツクラブ</v>
      </c>
      <c r="D2" s="269"/>
      <c r="E2" s="269"/>
      <c r="F2" s="269"/>
      <c r="G2" s="269"/>
      <c r="H2" s="269"/>
      <c r="I2" s="269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431605888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田中　辰憲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506095960</v>
      </c>
      <c r="H7" s="268"/>
      <c r="I7" s="268"/>
      <c r="J7" s="268" t="str">
        <f>IF(入力!J7="","",入力!J7)</f>
        <v/>
      </c>
      <c r="K7" s="268"/>
      <c r="L7" s="268"/>
      <c r="M7" s="268" t="str">
        <f>IF(入力!M7="","",入力!M7)</f>
        <v>091C018379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星　洋二</v>
      </c>
      <c r="D9" s="279"/>
      <c r="E9" s="279"/>
      <c r="F9" s="279"/>
      <c r="G9" s="268">
        <f>IF(入力!G9="","",入力!G9)</f>
        <v>510164323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中村　敏成</v>
      </c>
      <c r="D11" s="279"/>
      <c r="E11" s="279"/>
      <c r="F11" s="279"/>
      <c r="G11" s="268">
        <f>IF(入力!G11="","",入力!G11)</f>
        <v>516632333</v>
      </c>
      <c r="H11" s="268"/>
      <c r="I11" s="268"/>
      <c r="J11" s="268">
        <f>IF(入力!J11="","",入力!J11)</f>
        <v>291139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/>
      </c>
      <c r="D13" s="279"/>
      <c r="E13" s="279"/>
      <c r="F13" s="279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6"/>
      <c r="B14" s="266"/>
      <c r="C14" s="280"/>
      <c r="D14" s="281"/>
      <c r="E14" s="281"/>
      <c r="F14" s="281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6" t="s">
        <v>5</v>
      </c>
      <c r="B15" s="266"/>
      <c r="C15" s="278" t="str">
        <f>IF(入力!C16="","",入力!C16&amp;"　"&amp;入力!E16)</f>
        <v>田中　辰夫</v>
      </c>
      <c r="D15" s="279"/>
      <c r="E15" s="279"/>
      <c r="F15" s="276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6"/>
      <c r="B16" s="266"/>
      <c r="C16" s="280"/>
      <c r="D16" s="281"/>
      <c r="E16" s="281"/>
      <c r="F16" s="277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6" t="s">
        <v>6</v>
      </c>
      <c r="B17" s="266"/>
      <c r="C17" s="269" t="str">
        <f>IF(入力!C17="","",入力!C17&amp;"　"&amp;入力!E17)</f>
        <v>船橋市旭町2-10-21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047-438-6356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80－9807－9273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有水　蒼真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市立法典東小学校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515468476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大澤　樹人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市立法典東小学校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516649265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中村　琥太朗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市立法典小学校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515499647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大川　穣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市立法典小学校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515642384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北野　光政</v>
      </c>
      <c r="D33" s="279"/>
      <c r="E33" s="279"/>
      <c r="F33" s="279"/>
      <c r="G33" s="266">
        <f>IF(入力!G33="","",入力!G33)</f>
        <v>3</v>
      </c>
      <c r="H33" s="266" t="str">
        <f>IF(入力!H33="","",入力!H33)</f>
        <v/>
      </c>
      <c r="I33" s="266" t="str">
        <f>IF(入力!I33="","",入力!I33)</f>
        <v>市立海神小学校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518132149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横田　琉詩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市立法典東小学校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518910068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樋田　龍倖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市立法典東小学校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519464652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 t="str">
        <f>IF(入力!B39="","",入力!B39)</f>
        <v/>
      </c>
      <c r="C39" s="278" t="str">
        <f>IF(入力!C40="","",入力!C40&amp;"　"&amp;入力!E40)</f>
        <v/>
      </c>
      <c r="D39" s="279"/>
      <c r="E39" s="279"/>
      <c r="F39" s="279"/>
      <c r="G39" s="266" t="str">
        <f>IF(入力!G39="","",入力!G39)</f>
        <v/>
      </c>
      <c r="H39" s="266" t="str">
        <f>IF(入力!H39="","",入力!H39)</f>
        <v/>
      </c>
      <c r="I39" s="266" t="str">
        <f>IF(入力!I39="","",入力!I39)</f>
        <v/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 t="str">
        <f>IF(入力!M39="","",入力!M39)</f>
        <v/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78" t="str">
        <f>IF(入力!C42="","",入力!C42&amp;"　"&amp;入力!E42)</f>
        <v/>
      </c>
      <c r="D41" s="279"/>
      <c r="E41" s="279"/>
      <c r="F41" s="279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78" t="str">
        <f>IF(入力!C44="","",入力!C44&amp;"　"&amp;入力!E44)</f>
        <v/>
      </c>
      <c r="D43" s="279"/>
      <c r="E43" s="279"/>
      <c r="F43" s="279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法典東スポーツクラブ</v>
      </c>
      <c r="D2" s="269"/>
      <c r="E2" s="269"/>
      <c r="F2" s="269"/>
      <c r="G2" s="269"/>
      <c r="H2" s="269"/>
      <c r="I2" s="269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431605888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田中　辰憲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506095960</v>
      </c>
      <c r="H7" s="268"/>
      <c r="I7" s="268"/>
      <c r="J7" s="268" t="str">
        <f>IF(入力!J7="","",入力!J7)</f>
        <v/>
      </c>
      <c r="K7" s="268"/>
      <c r="L7" s="268"/>
      <c r="M7" s="268" t="str">
        <f>IF(入力!M7="","",入力!M7)</f>
        <v>091C018379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星　洋二</v>
      </c>
      <c r="D9" s="279"/>
      <c r="E9" s="279"/>
      <c r="F9" s="279"/>
      <c r="G9" s="268">
        <f>IF(入力!G9="","",入力!G9)</f>
        <v>510164323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中村　敏成</v>
      </c>
      <c r="D11" s="279"/>
      <c r="E11" s="279"/>
      <c r="F11" s="279"/>
      <c r="G11" s="268">
        <f>IF(入力!G11="","",入力!G11)</f>
        <v>516632333</v>
      </c>
      <c r="H11" s="268"/>
      <c r="I11" s="268"/>
      <c r="J11" s="268">
        <f>IF(入力!J11="","",入力!J11)</f>
        <v>291139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/>
      </c>
      <c r="D13" s="279"/>
      <c r="E13" s="279"/>
      <c r="F13" s="279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6"/>
      <c r="B14" s="266"/>
      <c r="C14" s="280"/>
      <c r="D14" s="281"/>
      <c r="E14" s="281"/>
      <c r="F14" s="281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6" t="s">
        <v>5</v>
      </c>
      <c r="B15" s="266"/>
      <c r="C15" s="278" t="str">
        <f>IF(入力!C16="","",入力!C16&amp;"　"&amp;入力!E16)</f>
        <v>田中　辰夫</v>
      </c>
      <c r="D15" s="279"/>
      <c r="E15" s="279"/>
      <c r="F15" s="276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6"/>
      <c r="B16" s="266"/>
      <c r="C16" s="280"/>
      <c r="D16" s="281"/>
      <c r="E16" s="281"/>
      <c r="F16" s="277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6" t="s">
        <v>6</v>
      </c>
      <c r="B17" s="266"/>
      <c r="C17" s="269" t="str">
        <f>IF(入力!C17="","",入力!C17&amp;"　"&amp;入力!E17)</f>
        <v>船橋市旭町2-10-21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047-438-6356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80－9807－9273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有水　蒼真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市立法典東小学校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515468476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大澤　樹人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市立法典東小学校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516649265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中村　琥太朗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市立法典小学校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515499647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大川　穣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市立法典小学校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515642384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北野　光政</v>
      </c>
      <c r="D33" s="279"/>
      <c r="E33" s="279"/>
      <c r="F33" s="279"/>
      <c r="G33" s="266">
        <f>IF(入力!G33="","",入力!G33)</f>
        <v>3</v>
      </c>
      <c r="H33" s="266" t="str">
        <f>IF(入力!H33="","",入力!H33)</f>
        <v/>
      </c>
      <c r="I33" s="266" t="str">
        <f>IF(入力!I33="","",入力!I33)</f>
        <v>市立海神小学校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518132149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横田　琉詩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市立法典東小学校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518910068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樋田　龍倖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市立法典東小学校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519464652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 t="str">
        <f>IF(入力!B39="","",入力!B39)</f>
        <v/>
      </c>
      <c r="C39" s="278" t="str">
        <f>IF(入力!C40="","",入力!C40&amp;"　"&amp;入力!E40)</f>
        <v/>
      </c>
      <c r="D39" s="279"/>
      <c r="E39" s="279"/>
      <c r="F39" s="279"/>
      <c r="G39" s="266" t="str">
        <f>IF(入力!G39="","",入力!G39)</f>
        <v/>
      </c>
      <c r="H39" s="266" t="str">
        <f>IF(入力!H39="","",入力!H39)</f>
        <v/>
      </c>
      <c r="I39" s="266" t="str">
        <f>IF(入力!I39="","",入力!I39)</f>
        <v/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 t="str">
        <f>IF(入力!M39="","",入力!M39)</f>
        <v/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78" t="str">
        <f>IF(入力!C42="","",入力!C42&amp;"　"&amp;入力!E42)</f>
        <v/>
      </c>
      <c r="D41" s="279"/>
      <c r="E41" s="279"/>
      <c r="F41" s="279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78" t="str">
        <f>IF(入力!C44="","",入力!C44&amp;"　"&amp;入力!E44)</f>
        <v/>
      </c>
      <c r="D43" s="279"/>
      <c r="E43" s="279"/>
      <c r="F43" s="279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男子</v>
      </c>
      <c r="I5" s="29">
        <f>入力!Y25</f>
        <v>0</v>
      </c>
      <c r="J5" s="447" t="str">
        <f>IF(入力!A55="","",入力!A55)</f>
        <v/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馬込沢駅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辰憲</v>
      </c>
      <c r="E16" s="33" t="str">
        <f>IF(入力!C7="","",入力!C7)</f>
        <v>タナカ</v>
      </c>
      <c r="F16" s="33" t="str">
        <f>IF(入力!E7="","",入力!E7)</f>
        <v>タツノリ</v>
      </c>
      <c r="G16" s="33">
        <f>IF(入力!G7="","",入力!G7)</f>
        <v>506095960</v>
      </c>
      <c r="H16" s="33" t="str">
        <f>IF(入力!J7="","",入力!J7)</f>
        <v/>
      </c>
      <c r="I16" s="33" t="str">
        <f>IF(入力!M7="","",入力!M7)</f>
        <v>091C018379</v>
      </c>
      <c r="J16" s="33"/>
      <c r="K16" s="33"/>
      <c r="L16" s="33">
        <f>IF(入力!AT7="","",入力!AT7)</f>
        <v>37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0041</v>
      </c>
      <c r="T16" s="33" t="str">
        <f>IF(入力!P8="","",入力!P8)</f>
        <v>船橋市旭町2-10-21</v>
      </c>
      <c r="U16" s="33" t="str">
        <f>IF(入力!AL7="","",入力!AL7)</f>
        <v>047</v>
      </c>
      <c r="V16" s="33" t="str">
        <f>IF(入力!AK8="","",入力!AK8)</f>
        <v>438</v>
      </c>
      <c r="W16" s="33" t="str">
        <f>IF(入力!AP8="","",入力!AP8)</f>
        <v>6356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洋二</v>
      </c>
      <c r="E17" s="33" t="str">
        <f>IF(入力!C9="","",入力!C9)</f>
        <v>ホシ</v>
      </c>
      <c r="F17" s="33" t="str">
        <f>IF(入力!E9="","",入力!E9)</f>
        <v>ヨウジ</v>
      </c>
      <c r="G17" s="33">
        <f>IF(入力!G9="","",入力!G9)</f>
        <v>510164323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0801</v>
      </c>
      <c r="T17" s="33" t="str">
        <f>IF(入力!P10="","",入力!P10)</f>
        <v>船橋市高野台4-8-31</v>
      </c>
      <c r="U17" s="33" t="str">
        <f>IF(入力!AL9="","",入力!AL9)</f>
        <v>090</v>
      </c>
      <c r="V17" s="33" t="str">
        <f>IF(入力!AK10="","",入力!AK10)</f>
        <v>4170</v>
      </c>
      <c r="W17" s="33" t="str">
        <f>IF(入力!AP10="","",入力!AP10)</f>
        <v>6964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中村</v>
      </c>
      <c r="D20" s="33" t="str">
        <f>IF(入力!E12="","",入力!E12)</f>
        <v>敏成</v>
      </c>
      <c r="E20" s="33" t="str">
        <f>IF(入力!C11="","",入力!C11)</f>
        <v>ナカムラ</v>
      </c>
      <c r="F20" s="33" t="str">
        <f>IF(入力!E11="","",入力!E11)</f>
        <v>トシナリ</v>
      </c>
      <c r="G20" s="33">
        <f>IF(入力!G11="","",入力!G11)</f>
        <v>516632333</v>
      </c>
      <c r="H20" s="33">
        <f>IF(入力!J11="","",入力!J11)</f>
        <v>291139</v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0046</v>
      </c>
      <c r="T20" s="33" t="str">
        <f>IF(入力!P12="","",入力!P12)</f>
        <v>船橋市上山町3-544-29</v>
      </c>
      <c r="U20" s="33" t="str">
        <f>IF(入力!AL11="","",入力!AL11)</f>
        <v>047</v>
      </c>
      <c r="V20" s="33" t="str">
        <f>IF(入力!AK12="","",入力!AK12)</f>
        <v>438</v>
      </c>
      <c r="W20" s="33" t="str">
        <f>IF(入力!AP12="","",入力!AP12)</f>
        <v>4013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69</v>
      </c>
      <c r="M22" s="33"/>
      <c r="N22" s="33">
        <f>IF(入力!C21="","",入力!C21)</f>
        <v>80</v>
      </c>
      <c r="O22" s="33">
        <f>IF(入力!E21="","",入力!E21)</f>
        <v>9807</v>
      </c>
      <c r="P22" s="33">
        <f>IF(入力!G21="","",入力!G21)</f>
        <v>9273</v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有水</v>
      </c>
      <c r="D24" s="75" t="str">
        <f>VLOOKUP($B$51,$A$53:$F$352,4)</f>
        <v>蒼真</v>
      </c>
      <c r="E24" s="75" t="str">
        <f>VLOOKUP($B$51,$A$53:$F$352,5)</f>
        <v>アリミズ</v>
      </c>
      <c r="F24" s="75" t="str">
        <f>VLOOKUP($B$51,$A$53:$F$352,6)</f>
        <v>ソウマ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有水</v>
      </c>
      <c r="D53" s="33" t="str">
        <f>IF(入力!E26="","",入力!E26)</f>
        <v>蒼真</v>
      </c>
      <c r="E53" s="33" t="str">
        <f>IF(入力!C25="","",入力!C25)</f>
        <v>アリミズ</v>
      </c>
      <c r="F53" s="33" t="str">
        <f>IF(入力!E25="","",入力!E25)</f>
        <v>ソウマ</v>
      </c>
      <c r="G53" s="33">
        <f>IF(入力!M25="","",入力!M25)</f>
        <v>515468476</v>
      </c>
      <c r="H53" s="33" t="str">
        <f>IF(入力!I25="","",入力!I25)</f>
        <v>市立法典東小学校</v>
      </c>
      <c r="I53" s="33">
        <f>IF(入力!G25="","",入力!G25)</f>
        <v>6</v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大澤</v>
      </c>
      <c r="D54" s="33" t="str">
        <f>IF(入力!E28="","",入力!E28)</f>
        <v>樹人</v>
      </c>
      <c r="E54" s="33" t="str">
        <f>IF(入力!C27="","",入力!C27)</f>
        <v>オオサワ</v>
      </c>
      <c r="F54" s="33" t="str">
        <f>IF(入力!E27="","",入力!E27)</f>
        <v>ミキト</v>
      </c>
      <c r="G54" s="33">
        <f>IF(入力!M27="","",入力!M27)</f>
        <v>516649265</v>
      </c>
      <c r="H54" s="33" t="str">
        <f>IF(入力!I27="","",入力!I27)</f>
        <v>市立法典東小学校</v>
      </c>
      <c r="I54" s="33">
        <f>IF(入力!G27="","",入力!G27)</f>
        <v>6</v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中村</v>
      </c>
      <c r="D55" s="33" t="str">
        <f>IF(入力!E30="","",入力!E30)</f>
        <v>琥太朗</v>
      </c>
      <c r="E55" s="33" t="str">
        <f>IF(入力!C29="","",入力!C29)</f>
        <v>ナカムラ</v>
      </c>
      <c r="F55" s="33" t="str">
        <f>IF(入力!E29="","",入力!E29)</f>
        <v>コタロウ</v>
      </c>
      <c r="G55" s="33">
        <f>IF(入力!M29="","",入力!M29)</f>
        <v>515499647</v>
      </c>
      <c r="H55" s="33" t="str">
        <f>IF(入力!I29="","",入力!I29)</f>
        <v>市立法典小学校</v>
      </c>
      <c r="I55" s="33">
        <f>IF(入力!G29="","",入力!G29)</f>
        <v>6</v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大川</v>
      </c>
      <c r="D56" s="33" t="str">
        <f>IF(入力!E32="","",入力!E32)</f>
        <v>穣</v>
      </c>
      <c r="E56" s="33" t="str">
        <f>IF(入力!C31="","",入力!C31)</f>
        <v>オオカワ</v>
      </c>
      <c r="F56" s="33" t="str">
        <f>IF(入力!E31="","",入力!E31)</f>
        <v>ジョウ</v>
      </c>
      <c r="G56" s="33">
        <f>IF(入力!M31="","",入力!M31)</f>
        <v>515642384</v>
      </c>
      <c r="H56" s="33" t="str">
        <f>IF(入力!I31="","",入力!I31)</f>
        <v>市立法典小学校</v>
      </c>
      <c r="I56" s="33">
        <f>IF(入力!G31="","",入力!G31)</f>
        <v>6</v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北野</v>
      </c>
      <c r="D57" s="33" t="str">
        <f>IF(入力!E34="","",入力!E34)</f>
        <v>光政</v>
      </c>
      <c r="E57" s="33" t="str">
        <f>IF(入力!C33="","",入力!C33)</f>
        <v>キタノ</v>
      </c>
      <c r="F57" s="33" t="str">
        <f>IF(入力!E33="","",入力!E33)</f>
        <v>ミツマサ</v>
      </c>
      <c r="G57" s="33">
        <f>IF(入力!M33="","",入力!M33)</f>
        <v>518132149</v>
      </c>
      <c r="H57" s="33" t="str">
        <f>IF(入力!I33="","",入力!I33)</f>
        <v>市立海神小学校</v>
      </c>
      <c r="I57" s="33">
        <f>IF(入力!G33="","",入力!G33)</f>
        <v>3</v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横田</v>
      </c>
      <c r="D58" s="33" t="str">
        <f>IF(入力!E36="","",入力!E36)</f>
        <v>琉詩</v>
      </c>
      <c r="E58" s="33" t="str">
        <f>IF(入力!C35="","",入力!C35)</f>
        <v>ヨコタ</v>
      </c>
      <c r="F58" s="33" t="str">
        <f>IF(入力!E35="","",入力!E35)</f>
        <v>リュウタ</v>
      </c>
      <c r="G58" s="33">
        <f>IF(入力!M35="","",入力!M35)</f>
        <v>518910068</v>
      </c>
      <c r="H58" s="33" t="str">
        <f>IF(入力!I35="","",入力!I35)</f>
        <v>市立法典東小学校</v>
      </c>
      <c r="I58" s="33">
        <f>IF(入力!G35="","",入力!G35)</f>
        <v>4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樋田</v>
      </c>
      <c r="D59" s="33" t="str">
        <f>IF(入力!E38="","",入力!E38)</f>
        <v>龍倖</v>
      </c>
      <c r="E59" s="33" t="str">
        <f>IF(入力!C37="","",入力!C37)</f>
        <v>ヒダ</v>
      </c>
      <c r="F59" s="33" t="str">
        <f>IF(入力!E37="","",入力!E37)</f>
        <v>タツユキ</v>
      </c>
      <c r="G59" s="33">
        <f>IF(入力!M37="","",入力!M37)</f>
        <v>519464652</v>
      </c>
      <c r="H59" s="33" t="str">
        <f>IF(入力!I37="","",入力!I37)</f>
        <v>市立法典東小学校</v>
      </c>
      <c r="I59" s="33">
        <f>IF(入力!G37="","",入力!G37)</f>
        <v>4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有水純子</cp:lastModifiedBy>
  <cp:lastPrinted>2016-05-09T15:17:35Z</cp:lastPrinted>
  <dcterms:created xsi:type="dcterms:W3CDTF">2014-04-05T09:56:00Z</dcterms:created>
  <dcterms:modified xsi:type="dcterms:W3CDTF">2020-10-03T10:19:14Z</dcterms:modified>
</cp:coreProperties>
</file>