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hara\Desktop\"/>
    </mc:Choice>
  </mc:AlternateContent>
  <workbookProtection lockStructure="1"/>
  <bookViews>
    <workbookView xWindow="0" yWindow="0" windowWidth="23040" windowHeight="826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<sst xmlns="http://schemas.openxmlformats.org/spreadsheetml/2006/main" count="435" uniqueCount="303">
  <si>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</si>
  <si>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</si>
  <si>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</si>
  <si>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</si>
  <si>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</si>
  <si>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</si>
  <si>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</si>
  <si>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</si>
  <si>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</si>
  <si>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</si>
  <si>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</si>
  <si>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</si>
  <si>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</si>
  <si>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</si>
  <si>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</si>
  <si>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</si>
  <si>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</si>
  <si>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</si>
  <si>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</si>
  <si>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</si>
  <si>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</si>
  <si>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</si>
  <si>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</si>
  <si>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</si>
  <si>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</si>
  <si>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</si>
  <si>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</si>
  <si>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</si>
  <si>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</si>
  <si>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</si>
  <si>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</si>
  <si>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</si>
  <si>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</si>
  <si>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</si>
  <si>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</si>
  <si>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</si>
  <si>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</si>
  <si>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</si>
  <si>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</si>
  <si>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</si>
  <si>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</si>
  <si>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</si>
  <si>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</si>
  <si>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</si>
  <si>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</si>
  <si>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</si>
  <si>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</si>
  <si>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</si>
  <si>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</si>
  <si>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</si>
  <si>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</si>
  <si>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</si>
  <si>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</si>
  <si>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</si>
  <si>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</si>
  <si>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</si>
  <si>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</si>
  <si>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</si>
  <si>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</si>
  <si>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</si>
  <si>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</si>
  <si>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</si>
  <si>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</si>
  <si>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</si>
  <si>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</si>
  <si>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</si>
  <si>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</si>
  <si>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</si>
  <si>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</si>
  <si>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</si>
  <si>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</si>
  <si>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</si>
  <si>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</si>
  <si>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</si>
  <si>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</si>
  <si>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</si>
  <si>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</si>
  <si>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</si>
  <si>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</si>
  <si>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</si>
  <si>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</si>
  <si>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</si>
  <si>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</si>
  <si>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</si>
  <si>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</si>
  <si>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</si>
  <si>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</si>
  <si>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</si>
  <si>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</si>
  <si>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</si>
  <si>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</si>
  <si>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</si>
  <si>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</si>
  <si>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</si>
  <si>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</si>
  <si>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</si>
  <si>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</si>
  <si>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</si>
  <si>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</si>
  <si>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</si>
  <si>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</si>
  <si>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</si>
  <si>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</si>
  <si>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</si>
  <si>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</si>
  <si>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</si>
  <si>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</si>
  <si>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</si>
  <si>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</si>
  <si>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</si>
  <si>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</si>
  <si>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</si>
  <si>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</si>
  <si>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</si>
  <si>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</si>
  <si>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</si>
  <si>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</si>
  <si>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</si>
  <si>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</si>
  <si>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</si>
  <si>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</si>
  <si>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</si>
  <si>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</si>
  <si>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</si>
  <si>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</si>
  <si>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</si>
  <si>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</si>
  <si>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</si>
  <si>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</si>
  <si>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</si>
  <si>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</si>
  <si>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</si>
  <si>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</si>
  <si>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</si>
  <si>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</si>
  <si>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</si>
  <si>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</si>
  <si>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</si>
  <si>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</si>
  <si>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</si>
  <si>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</si>
  <si>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</si>
  <si>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</si>
  <si>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</si>
  <si>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</si>
  <si>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</si>
  <si>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</si>
  <si>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</si>
  <si>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</si>
  <si>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</si>
  <si>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</si>
  <si>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</si>
  <si>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</si>
  <si>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</si>
  <si>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</si>
  <si>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</si>
  <si>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</si>
  <si>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</si>
  <si>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</si>
  <si>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</si>
  <si>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</si>
  <si>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</si>
  <si>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</si>
  <si>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</si>
  <si>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</si>
  <si>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</si>
  <si>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</si>
  <si>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</si>
  <si>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</si>
  <si>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</si>
  <si>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</si>
  <si>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</si>
  <si>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</si>
  <si>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</si>
  <si>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</si>
  <si>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</si>
  <si>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</si>
  <si>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</si>
  <si>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</si>
  <si>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</si>
  <si>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</si>
  <si>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</si>
  <si>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</si>
  <si>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</si>
  <si>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</si>
  <si>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</si>
  <si>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</si>
  <si>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</si>
  <si>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</si>
  <si>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</si>
  <si>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</si>
  <si>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</si>
  <si>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</si>
  <si>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</si>
  <si>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</si>
  <si>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</si>
  <si>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</si>
  <si>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</si>
  <si>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</si>
  <si>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</si>
  <si>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</si>
  <si>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3">
      <t>ホウテンヒガシ</t>
    </rPh>
    <phoneticPr fontId="2"/>
  </si>
  <si>
    <t>タナカ</t>
    <phoneticPr fontId="2"/>
  </si>
  <si>
    <t>タナカ</t>
    <phoneticPr fontId="2"/>
  </si>
  <si>
    <t>タツノリ</t>
    <phoneticPr fontId="2"/>
  </si>
  <si>
    <t>田中</t>
    <rPh sb="0" eb="2">
      <t>タナカ</t>
    </rPh>
    <phoneticPr fontId="2"/>
  </si>
  <si>
    <t>辰憲</t>
    <rPh sb="0" eb="2">
      <t>タツノリ</t>
    </rPh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</si>
  <si>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</si>
  <si>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</si>
  <si>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</si>
  <si>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</si>
  <si>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ヒラノ</t>
    <phoneticPr fontId="2"/>
  </si>
  <si>
    <t>トシカズ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</si>
  <si>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0183799</t>
    </r>
    <phoneticPr fontId="2"/>
  </si>
  <si>
    <t>タツオ</t>
    <phoneticPr fontId="2"/>
  </si>
  <si>
    <t>辰夫</t>
    <rPh sb="0" eb="2">
      <t>タツオ</t>
    </rPh>
    <phoneticPr fontId="2"/>
  </si>
  <si>
    <t>オオヒナタ</t>
    <phoneticPr fontId="2"/>
  </si>
  <si>
    <t>レオ</t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</si>
  <si>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</si>
  <si>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行田東小学校</t>
    <rPh sb="0" eb="6">
      <t>ギョウダヒガシショウガッコウ</t>
    </rPh>
    <phoneticPr fontId="2"/>
  </si>
  <si>
    <t>大日方</t>
    <rPh sb="0" eb="3">
      <t>オオヒナタ</t>
    </rPh>
    <phoneticPr fontId="2"/>
  </si>
  <si>
    <t>伶央</t>
    <rPh sb="0" eb="2">
      <t>レオ</t>
    </rPh>
    <phoneticPr fontId="2"/>
  </si>
  <si>
    <t>コタニ</t>
    <phoneticPr fontId="2"/>
  </si>
  <si>
    <t>トモキ</t>
    <phoneticPr fontId="2"/>
  </si>
  <si>
    <t>法典小学校</t>
    <rPh sb="0" eb="2">
      <t>ホウテン</t>
    </rPh>
    <rPh sb="2" eb="5">
      <t>ショウガッコウ</t>
    </rPh>
    <phoneticPr fontId="2"/>
  </si>
  <si>
    <t>小谷</t>
    <rPh sb="0" eb="2">
      <t>コタニ</t>
    </rPh>
    <phoneticPr fontId="2"/>
  </si>
  <si>
    <t>知輝</t>
    <rPh sb="0" eb="2">
      <t>トモキ</t>
    </rPh>
    <phoneticPr fontId="2"/>
  </si>
  <si>
    <t>ヒヅメ</t>
    <phoneticPr fontId="2"/>
  </si>
  <si>
    <t>タイヨウ</t>
    <phoneticPr fontId="2"/>
  </si>
  <si>
    <t>日詰</t>
    <rPh sb="0" eb="2">
      <t>ヒヅメ</t>
    </rPh>
    <phoneticPr fontId="2"/>
  </si>
  <si>
    <t>太陽</t>
    <rPh sb="0" eb="2">
      <t>タイヨウ</t>
    </rPh>
    <phoneticPr fontId="2"/>
  </si>
  <si>
    <t>カガ</t>
    <phoneticPr fontId="2"/>
  </si>
  <si>
    <t>リョウヤ</t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</si>
  <si>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</si>
  <si>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市川市立柏井小学校</t>
    <rPh sb="0" eb="9">
      <t>イチカワシリツカシワイショウガッコウ</t>
    </rPh>
    <phoneticPr fontId="2"/>
  </si>
  <si>
    <r>
      <t>142</t>
    </r>
    <r>
      <rPr>
        <sz val="11"/>
        <color indexed="8"/>
        <rFont val="ＭＳ Ｐゴシック"/>
        <family val="3"/>
        <charset val="128"/>
      </rPr>
      <t>㎝</t>
    </r>
    <phoneticPr fontId="2"/>
  </si>
  <si>
    <t>加賀</t>
    <rPh sb="0" eb="2">
      <t>カガ</t>
    </rPh>
    <phoneticPr fontId="2"/>
  </si>
  <si>
    <t>遼哉</t>
    <rPh sb="0" eb="2">
      <t>リョウヤ</t>
    </rPh>
    <phoneticPr fontId="2"/>
  </si>
  <si>
    <t>サハラ</t>
    <phoneticPr fontId="2"/>
  </si>
  <si>
    <t>マサト</t>
    <phoneticPr fontId="2"/>
  </si>
  <si>
    <t>船橋小学校</t>
    <rPh sb="0" eb="2">
      <t>フナバシ</t>
    </rPh>
    <rPh sb="2" eb="5">
      <t>ショウガッコウ</t>
    </rPh>
    <phoneticPr fontId="2"/>
  </si>
  <si>
    <t>佐原</t>
    <rPh sb="0" eb="2">
      <t>サハラ</t>
    </rPh>
    <phoneticPr fontId="2"/>
  </si>
  <si>
    <t>正翔</t>
    <rPh sb="0" eb="2">
      <t>マサト</t>
    </rPh>
    <phoneticPr fontId="2"/>
  </si>
  <si>
    <t>カワハラ</t>
    <phoneticPr fontId="2"/>
  </si>
  <si>
    <t>トシヤ</t>
    <phoneticPr fontId="2"/>
  </si>
  <si>
    <r>
      <t>4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</si>
  <si>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塚田小学校</t>
    <rPh sb="0" eb="5">
      <t>ツカダショウガッコウ</t>
    </rPh>
    <phoneticPr fontId="2"/>
  </si>
  <si>
    <t>川原</t>
    <rPh sb="0" eb="2">
      <t>カワハラ</t>
    </rPh>
    <phoneticPr fontId="2"/>
  </si>
  <si>
    <t>淑矢</t>
    <rPh sb="0" eb="2">
      <t>トシヤ</t>
    </rPh>
    <phoneticPr fontId="2"/>
  </si>
  <si>
    <t>ヤハギ</t>
    <phoneticPr fontId="2"/>
  </si>
  <si>
    <t>タイキ</t>
    <phoneticPr fontId="2"/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</si>
  <si>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</si>
  <si>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</si>
  <si>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</si>
  <si>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タマル</t>
    <phoneticPr fontId="2"/>
  </si>
  <si>
    <t>ヒビキ</t>
    <phoneticPr fontId="2"/>
  </si>
  <si>
    <t>法典東小学校</t>
    <rPh sb="0" eb="6">
      <t>ホウテンヒガシショウガッコウ</t>
    </rPh>
    <phoneticPr fontId="2"/>
  </si>
  <si>
    <t>田丸</t>
    <rPh sb="0" eb="2">
      <t>タマル</t>
    </rPh>
    <phoneticPr fontId="2"/>
  </si>
  <si>
    <t>響希</t>
    <rPh sb="0" eb="2">
      <t>ヒビキ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</si>
  <si>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</si>
  <si>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</si>
  <si>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東武野田線</t>
    <rPh sb="0" eb="2">
      <t>トウブ</t>
    </rPh>
    <rPh sb="2" eb="5">
      <t>ノダセン</t>
    </rPh>
    <phoneticPr fontId="2"/>
  </si>
  <si>
    <t>馬込沢</t>
    <rPh sb="0" eb="3">
      <t>マゴメザワ</t>
    </rPh>
    <phoneticPr fontId="2"/>
  </si>
  <si>
    <t>船橋市旭町2-10-21</t>
    <rPh sb="0" eb="3">
      <t>フナバシシ</t>
    </rPh>
    <rPh sb="3" eb="5">
      <t>アサヒチョウ</t>
    </rPh>
    <phoneticPr fontId="2"/>
  </si>
  <si>
    <t>船橋市高野台4-8-31</t>
    <rPh sb="0" eb="3">
      <t>フナバシシ</t>
    </rPh>
    <rPh sb="3" eb="6">
      <t>タカノダイ</t>
    </rPh>
    <phoneticPr fontId="2"/>
  </si>
  <si>
    <t>船橋市馬込町910</t>
    <rPh sb="0" eb="3">
      <t>フナバシシ</t>
    </rPh>
    <rPh sb="3" eb="6">
      <t>マゴメチョウ</t>
    </rPh>
    <phoneticPr fontId="2"/>
  </si>
  <si>
    <t>273</t>
    <phoneticPr fontId="2"/>
  </si>
  <si>
    <t>0851</t>
    <phoneticPr fontId="2"/>
  </si>
  <si>
    <t>274</t>
    <phoneticPr fontId="2"/>
  </si>
  <si>
    <t>0801</t>
    <phoneticPr fontId="2"/>
  </si>
  <si>
    <t>273</t>
    <phoneticPr fontId="2"/>
  </si>
  <si>
    <t>0041</t>
    <phoneticPr fontId="2"/>
  </si>
  <si>
    <t>438</t>
    <phoneticPr fontId="2"/>
  </si>
  <si>
    <t>6356</t>
    <phoneticPr fontId="2"/>
  </si>
  <si>
    <t>047</t>
    <phoneticPr fontId="2"/>
  </si>
  <si>
    <t>047</t>
    <phoneticPr fontId="2"/>
  </si>
  <si>
    <t>047</t>
    <phoneticPr fontId="2"/>
  </si>
  <si>
    <t>447</t>
    <phoneticPr fontId="2"/>
  </si>
  <si>
    <t>7130</t>
    <phoneticPr fontId="2"/>
  </si>
  <si>
    <t>6893</t>
    <phoneticPr fontId="2"/>
  </si>
  <si>
    <r>
      <t>33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</si>
  <si>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r>
      <t>45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</si>
  <si>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r>
      <t>76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</si>
  <si>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t>271</t>
    <phoneticPr fontId="2"/>
  </si>
  <si>
    <t>0041</t>
    <phoneticPr fontId="2"/>
  </si>
  <si>
    <t>6356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</si>
  <si>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</si>
  <si>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</si>
  <si>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</si>
  <si>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</si>
  <si>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アリミズ</t>
    <phoneticPr fontId="2"/>
  </si>
  <si>
    <t>ソウマ</t>
    <phoneticPr fontId="2"/>
  </si>
  <si>
    <r>
      <t>2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</si>
  <si>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136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</si>
  <si>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64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</si>
  <si>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r>
      <t>149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</si>
  <si>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151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</si>
  <si>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145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</si>
  <si>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141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</si>
  <si>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138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</si>
  <si>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128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</si>
  <si>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127</t>
    </r>
    <r>
      <rPr>
        <sz val="11"/>
        <color indexed="8"/>
        <rFont val="ＭＳ Ｐゴシック"/>
        <family val="3"/>
        <charset val="128"/>
      </rPr>
      <t>㎝</t>
    </r>
    <phoneticPr fontId="2"/>
  </si>
  <si>
    <t>キャプテン大日方が鋭く狙い、小谷がブロックで阻止し、日詰がボールを繋ぎます。合言葉は全員バレー。チームワークの良さは誰にも負けません。常に上を目指して、勝利を掴みとります。</t>
    <rPh sb="5" eb="8">
      <t>オオヒナタ</t>
    </rPh>
    <rPh sb="9" eb="10">
      <t>スルド</t>
    </rPh>
    <rPh sb="11" eb="12">
      <t>ネラ</t>
    </rPh>
    <rPh sb="14" eb="16">
      <t>コタニ</t>
    </rPh>
    <rPh sb="22" eb="24">
      <t>ソシ</t>
    </rPh>
    <rPh sb="26" eb="28">
      <t>ヒヅメ</t>
    </rPh>
    <rPh sb="33" eb="34">
      <t>ツナ</t>
    </rPh>
    <rPh sb="38" eb="41">
      <t>アイコトバ</t>
    </rPh>
    <rPh sb="42" eb="44">
      <t>ゼンイン</t>
    </rPh>
    <rPh sb="55" eb="56">
      <t>ヨ</t>
    </rPh>
    <rPh sb="58" eb="59">
      <t>ダレ</t>
    </rPh>
    <rPh sb="61" eb="62">
      <t>マ</t>
    </rPh>
    <rPh sb="67" eb="68">
      <t>ツネ</t>
    </rPh>
    <rPh sb="69" eb="70">
      <t>ウエ</t>
    </rPh>
    <rPh sb="71" eb="73">
      <t>メザ</t>
    </rPh>
    <rPh sb="76" eb="78">
      <t>ショウリ</t>
    </rPh>
    <rPh sb="79" eb="80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</si>
</sst>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106680</xdr:colOff>
      <xdr:row>24</xdr:row>
      <xdr:rowOff>106680</xdr:rowOff>
    </xdr:from>
    <xdr:to>
      <xdr:col>1</xdr:col>
      <xdr:colOff>350520</xdr:colOff>
      <xdr:row>25</xdr:row>
      <xdr:rowOff>198120</xdr:rowOff>
    </xdr:to>
    <xdr:sp macro="" textlink="">
      <xdr:nvSpPr>
        <xdr:cNvPr id="8" name="円/楕円 1"/>
        <xdr:cNvSpPr/>
      </xdr:nvSpPr>
      <xdr:spPr>
        <a:xfrm>
          <a:off x="525780" y="5288280"/>
          <a:ext cx="243840" cy="28956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M24" sqref="AM2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59"/>
      <c r="L2" s="259"/>
      <c r="M2" s="259"/>
      <c r="N2" s="259"/>
      <c r="O2" s="26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56" t="s">
        <v>259</v>
      </c>
      <c r="K3" s="257"/>
      <c r="L3" s="257"/>
      <c r="M3" s="257"/>
      <c r="N3" s="257"/>
      <c r="O3" s="258"/>
      <c r="P3" s="116" t="s">
        <v>260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8" t="s">
        <v>191</v>
      </c>
      <c r="B4" s="269"/>
      <c r="C4" s="261">
        <v>431605888</v>
      </c>
      <c r="D4" s="262"/>
      <c r="E4" s="262"/>
      <c r="F4" s="262"/>
      <c r="G4" s="262"/>
      <c r="H4" s="262"/>
      <c r="I4" s="263"/>
      <c r="J4" s="272" t="s">
        <v>185</v>
      </c>
      <c r="K4" s="273"/>
      <c r="L4" s="273"/>
      <c r="M4" s="273"/>
      <c r="N4" s="273"/>
      <c r="O4" s="27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0" t="s">
        <v>184</v>
      </c>
      <c r="B5" s="271"/>
      <c r="C5" s="264"/>
      <c r="D5" s="265"/>
      <c r="E5" s="265"/>
      <c r="F5" s="265"/>
      <c r="G5" s="265"/>
      <c r="H5" s="265"/>
      <c r="I5" s="266"/>
      <c r="J5" s="237">
        <v>12004</v>
      </c>
      <c r="K5" s="237"/>
      <c r="L5" s="237"/>
      <c r="M5" s="237"/>
      <c r="N5" s="237"/>
      <c r="O5" s="237"/>
      <c r="P5" s="193" t="s">
        <v>261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262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203</v>
      </c>
      <c r="D7" s="132"/>
      <c r="E7" s="171" t="s">
        <v>204</v>
      </c>
      <c r="F7" s="133"/>
      <c r="G7" s="239">
        <v>506095960</v>
      </c>
      <c r="H7" s="239"/>
      <c r="I7" s="239"/>
      <c r="J7" s="239"/>
      <c r="K7" s="239"/>
      <c r="L7" s="239"/>
      <c r="M7" s="239" t="s">
        <v>213</v>
      </c>
      <c r="N7" s="239"/>
      <c r="O7" s="239"/>
      <c r="P7" s="200" t="s">
        <v>72</v>
      </c>
      <c r="Q7" s="201"/>
      <c r="R7" s="165" t="s">
        <v>270</v>
      </c>
      <c r="S7" s="165"/>
      <c r="T7" s="165"/>
      <c r="U7" s="165"/>
      <c r="V7" s="50" t="s">
        <v>73</v>
      </c>
      <c r="W7" s="155" t="s">
        <v>271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274</v>
      </c>
      <c r="AM7" s="83"/>
      <c r="AN7" s="83"/>
      <c r="AO7" s="83"/>
      <c r="AP7" s="83"/>
      <c r="AQ7" s="83"/>
      <c r="AR7" s="83"/>
      <c r="AS7" s="59" t="s">
        <v>75</v>
      </c>
      <c r="AT7" s="77" t="s">
        <v>280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39"/>
      <c r="H8" s="239"/>
      <c r="I8" s="239"/>
      <c r="J8" s="239"/>
      <c r="K8" s="239"/>
      <c r="L8" s="239"/>
      <c r="M8" s="239"/>
      <c r="N8" s="239"/>
      <c r="O8" s="239"/>
      <c r="P8" s="157" t="s">
        <v>263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272</v>
      </c>
      <c r="AL8" s="85"/>
      <c r="AM8" s="85"/>
      <c r="AN8" s="85"/>
      <c r="AO8" s="60" t="s">
        <v>76</v>
      </c>
      <c r="AP8" s="85" t="s">
        <v>273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207</v>
      </c>
      <c r="D9" s="132"/>
      <c r="E9" s="171" t="s">
        <v>208</v>
      </c>
      <c r="F9" s="133"/>
      <c r="G9" s="239">
        <v>510164323</v>
      </c>
      <c r="H9" s="239"/>
      <c r="I9" s="239"/>
      <c r="J9" s="239"/>
      <c r="K9" s="239"/>
      <c r="L9" s="239"/>
      <c r="M9" s="239"/>
      <c r="N9" s="239"/>
      <c r="O9" s="239"/>
      <c r="P9" s="200" t="s">
        <v>72</v>
      </c>
      <c r="Q9" s="201"/>
      <c r="R9" s="165" t="s">
        <v>268</v>
      </c>
      <c r="S9" s="165"/>
      <c r="T9" s="165"/>
      <c r="U9" s="165"/>
      <c r="V9" s="50" t="s">
        <v>73</v>
      </c>
      <c r="W9" s="155" t="s">
        <v>269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275</v>
      </c>
      <c r="AM9" s="83"/>
      <c r="AN9" s="83"/>
      <c r="AO9" s="83"/>
      <c r="AP9" s="83"/>
      <c r="AQ9" s="83"/>
      <c r="AR9" s="83"/>
      <c r="AS9" s="59" t="s">
        <v>194</v>
      </c>
      <c r="AT9" s="78" t="s">
        <v>281</v>
      </c>
    </row>
    <row r="10" spans="1:51" ht="18" customHeight="1">
      <c r="A10" s="96"/>
      <c r="B10" s="163"/>
      <c r="C10" s="172" t="s">
        <v>209</v>
      </c>
      <c r="D10" s="135"/>
      <c r="E10" s="173" t="s">
        <v>210</v>
      </c>
      <c r="F10" s="136"/>
      <c r="G10" s="239"/>
      <c r="H10" s="239"/>
      <c r="I10" s="239"/>
      <c r="J10" s="239"/>
      <c r="K10" s="239"/>
      <c r="L10" s="239"/>
      <c r="M10" s="239"/>
      <c r="N10" s="239"/>
      <c r="O10" s="239"/>
      <c r="P10" s="157" t="s">
        <v>264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277</v>
      </c>
      <c r="AL10" s="85"/>
      <c r="AM10" s="85"/>
      <c r="AN10" s="85"/>
      <c r="AO10" s="60" t="s">
        <v>195</v>
      </c>
      <c r="AP10" s="85" t="s">
        <v>278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211</v>
      </c>
      <c r="D11" s="132"/>
      <c r="E11" s="171" t="s">
        <v>212</v>
      </c>
      <c r="F11" s="133"/>
      <c r="G11" s="239">
        <v>506435354</v>
      </c>
      <c r="H11" s="239"/>
      <c r="I11" s="239"/>
      <c r="J11" s="239">
        <v>10067</v>
      </c>
      <c r="K11" s="239"/>
      <c r="L11" s="239"/>
      <c r="M11" s="239"/>
      <c r="N11" s="239"/>
      <c r="O11" s="239"/>
      <c r="P11" s="200" t="s">
        <v>72</v>
      </c>
      <c r="Q11" s="201"/>
      <c r="R11" s="165" t="s">
        <v>266</v>
      </c>
      <c r="S11" s="165"/>
      <c r="T11" s="165"/>
      <c r="U11" s="165"/>
      <c r="V11" s="50" t="s">
        <v>73</v>
      </c>
      <c r="W11" s="155" t="s">
        <v>267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276</v>
      </c>
      <c r="AM11" s="83"/>
      <c r="AN11" s="83"/>
      <c r="AO11" s="83"/>
      <c r="AP11" s="83"/>
      <c r="AQ11" s="83"/>
      <c r="AR11" s="83"/>
      <c r="AS11" s="59" t="s">
        <v>194</v>
      </c>
      <c r="AT11" s="78" t="s">
        <v>282</v>
      </c>
    </row>
    <row r="12" spans="1:51" ht="18" customHeight="1">
      <c r="A12" s="96"/>
      <c r="B12" s="163"/>
      <c r="C12" s="172" t="s">
        <v>286</v>
      </c>
      <c r="D12" s="135"/>
      <c r="E12" s="173" t="s">
        <v>287</v>
      </c>
      <c r="F12" s="136"/>
      <c r="G12" s="239"/>
      <c r="H12" s="239"/>
      <c r="I12" s="239"/>
      <c r="J12" s="239"/>
      <c r="K12" s="239"/>
      <c r="L12" s="239"/>
      <c r="M12" s="239"/>
      <c r="N12" s="239"/>
      <c r="O12" s="239"/>
      <c r="P12" s="157" t="s">
        <v>265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272</v>
      </c>
      <c r="AL12" s="85"/>
      <c r="AM12" s="85"/>
      <c r="AN12" s="85"/>
      <c r="AO12" s="60" t="s">
        <v>195</v>
      </c>
      <c r="AP12" s="85" t="s">
        <v>279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42"/>
      <c r="H13" s="242"/>
      <c r="I13" s="242"/>
      <c r="J13" s="242"/>
      <c r="K13" s="242"/>
      <c r="L13" s="242"/>
      <c r="M13" s="242"/>
      <c r="N13" s="242"/>
      <c r="O13" s="242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42"/>
      <c r="H14" s="242"/>
      <c r="I14" s="242"/>
      <c r="J14" s="242"/>
      <c r="K14" s="242"/>
      <c r="L14" s="242"/>
      <c r="M14" s="242"/>
      <c r="N14" s="242"/>
      <c r="O14" s="242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3" t="s">
        <v>166</v>
      </c>
      <c r="B15" s="163"/>
      <c r="C15" s="170" t="s">
        <v>202</v>
      </c>
      <c r="D15" s="132"/>
      <c r="E15" s="171" t="s">
        <v>214</v>
      </c>
      <c r="F15" s="133"/>
      <c r="G15" s="242"/>
      <c r="H15" s="242"/>
      <c r="I15" s="242"/>
      <c r="J15" s="242"/>
      <c r="K15" s="242"/>
      <c r="L15" s="242"/>
      <c r="M15" s="242"/>
      <c r="N15" s="242"/>
      <c r="O15" s="242"/>
      <c r="P15" s="200" t="s">
        <v>72</v>
      </c>
      <c r="Q15" s="201"/>
      <c r="R15" s="165" t="s">
        <v>283</v>
      </c>
      <c r="S15" s="165"/>
      <c r="T15" s="165"/>
      <c r="U15" s="165"/>
      <c r="V15" s="49" t="s">
        <v>73</v>
      </c>
      <c r="W15" s="155" t="s">
        <v>284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274</v>
      </c>
      <c r="AM15" s="83"/>
      <c r="AN15" s="83"/>
      <c r="AO15" s="83"/>
      <c r="AP15" s="83"/>
      <c r="AQ15" s="83"/>
      <c r="AR15" s="83"/>
      <c r="AS15" s="59" t="s">
        <v>194</v>
      </c>
      <c r="AT15" s="78" t="s">
        <v>294</v>
      </c>
    </row>
    <row r="16" spans="1:51" ht="18" customHeight="1">
      <c r="A16" s="96"/>
      <c r="B16" s="163"/>
      <c r="C16" s="172" t="s">
        <v>205</v>
      </c>
      <c r="D16" s="135"/>
      <c r="E16" s="173" t="s">
        <v>215</v>
      </c>
      <c r="F16" s="136"/>
      <c r="G16" s="242"/>
      <c r="H16" s="242"/>
      <c r="I16" s="242"/>
      <c r="J16" s="242"/>
      <c r="K16" s="242"/>
      <c r="L16" s="242"/>
      <c r="M16" s="242"/>
      <c r="N16" s="242"/>
      <c r="O16" s="242"/>
      <c r="P16" s="157" t="s">
        <v>263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272</v>
      </c>
      <c r="AL16" s="85"/>
      <c r="AM16" s="85"/>
      <c r="AN16" s="85"/>
      <c r="AO16" s="60" t="s">
        <v>195</v>
      </c>
      <c r="AP16" s="85" t="s">
        <v>285</v>
      </c>
      <c r="AQ16" s="85"/>
      <c r="AR16" s="85"/>
      <c r="AS16" s="86"/>
      <c r="AT16" s="78"/>
    </row>
    <row r="17" spans="1:46">
      <c r="A17" s="96" t="s">
        <v>6</v>
      </c>
      <c r="B17" s="163"/>
      <c r="C17" s="224" t="str">
        <f>IF(P16="","",P16)</f>
        <v>船橋市旭町2-10-21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24" t="str">
        <f>IF(AL15="","",AL15&amp;"-"&amp;AK16&amp;"-"&amp;AP16)</f>
        <v>047-438-6356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52">
        <v>90</v>
      </c>
      <c r="D21" s="244"/>
      <c r="E21" s="244">
        <v>5308</v>
      </c>
      <c r="F21" s="244"/>
      <c r="G21" s="244">
        <v>9034</v>
      </c>
      <c r="H21" s="2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67"/>
      <c r="C22" s="253"/>
      <c r="D22" s="245"/>
      <c r="E22" s="245"/>
      <c r="F22" s="245"/>
      <c r="G22" s="245"/>
      <c r="H22" s="2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0" t="s">
        <v>198</v>
      </c>
      <c r="B23" s="161" t="s">
        <v>154</v>
      </c>
      <c r="C23" s="227" t="s">
        <v>173</v>
      </c>
      <c r="D23" s="228"/>
      <c r="E23" s="229" t="s">
        <v>174</v>
      </c>
      <c r="F23" s="23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1"/>
      <c r="B24" s="163"/>
      <c r="C24" s="210" t="s">
        <v>171</v>
      </c>
      <c r="D24" s="211"/>
      <c r="E24" s="212" t="s">
        <v>172</v>
      </c>
      <c r="F24" s="21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29">
        <v>1</v>
      </c>
      <c r="C25" s="202" t="s">
        <v>216</v>
      </c>
      <c r="D25" s="203"/>
      <c r="E25" s="214" t="s">
        <v>217</v>
      </c>
      <c r="F25" s="215"/>
      <c r="G25" s="119" t="s">
        <v>218</v>
      </c>
      <c r="H25" s="120"/>
      <c r="I25" s="231" t="s">
        <v>219</v>
      </c>
      <c r="J25" s="232"/>
      <c r="K25" s="232"/>
      <c r="L25" s="233"/>
      <c r="M25" s="119">
        <v>511415666</v>
      </c>
      <c r="N25" s="123"/>
      <c r="O25" s="120"/>
      <c r="P25" s="119" t="s">
        <v>295</v>
      </c>
      <c r="Q25" s="123"/>
      <c r="R25" s="123"/>
      <c r="S25" s="123"/>
      <c r="T25" s="125"/>
      <c r="U25" s="1"/>
      <c r="V25" s="1"/>
      <c r="W25" s="1"/>
      <c r="X25" s="1"/>
      <c r="Y25" s="246">
        <v>9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216" t="s">
        <v>220</v>
      </c>
      <c r="D26" s="217"/>
      <c r="E26" s="225" t="s">
        <v>221</v>
      </c>
      <c r="F26" s="226"/>
      <c r="G26" s="121"/>
      <c r="H26" s="122"/>
      <c r="I26" s="234"/>
      <c r="J26" s="235"/>
      <c r="K26" s="235"/>
      <c r="L26" s="236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202" t="s">
        <v>222</v>
      </c>
      <c r="D27" s="203"/>
      <c r="E27" s="214" t="s">
        <v>223</v>
      </c>
      <c r="F27" s="215"/>
      <c r="G27" s="119" t="s">
        <v>218</v>
      </c>
      <c r="H27" s="120"/>
      <c r="I27" s="231" t="s">
        <v>224</v>
      </c>
      <c r="J27" s="232"/>
      <c r="K27" s="232"/>
      <c r="L27" s="233"/>
      <c r="M27" s="119">
        <v>513446969</v>
      </c>
      <c r="N27" s="123"/>
      <c r="O27" s="120"/>
      <c r="P27" s="119" t="s">
        <v>296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6" t="s">
        <v>225</v>
      </c>
      <c r="D28" s="217"/>
      <c r="E28" s="225" t="s">
        <v>226</v>
      </c>
      <c r="F28" s="226"/>
      <c r="G28" s="121"/>
      <c r="H28" s="122"/>
      <c r="I28" s="234"/>
      <c r="J28" s="235"/>
      <c r="K28" s="235"/>
      <c r="L28" s="236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202" t="s">
        <v>227</v>
      </c>
      <c r="D29" s="203"/>
      <c r="E29" s="214" t="s">
        <v>228</v>
      </c>
      <c r="F29" s="215"/>
      <c r="G29" s="119" t="s">
        <v>218</v>
      </c>
      <c r="H29" s="120"/>
      <c r="I29" s="231" t="s">
        <v>224</v>
      </c>
      <c r="J29" s="232"/>
      <c r="K29" s="232"/>
      <c r="L29" s="233"/>
      <c r="M29" s="119">
        <v>513146989</v>
      </c>
      <c r="N29" s="123"/>
      <c r="O29" s="120"/>
      <c r="P29" s="119" t="s">
        <v>235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6" t="s">
        <v>229</v>
      </c>
      <c r="D30" s="217"/>
      <c r="E30" s="225" t="s">
        <v>230</v>
      </c>
      <c r="F30" s="226"/>
      <c r="G30" s="121"/>
      <c r="H30" s="122"/>
      <c r="I30" s="234"/>
      <c r="J30" s="235"/>
      <c r="K30" s="235"/>
      <c r="L30" s="236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202" t="s">
        <v>231</v>
      </c>
      <c r="D31" s="203"/>
      <c r="E31" s="214" t="s">
        <v>232</v>
      </c>
      <c r="F31" s="215"/>
      <c r="G31" s="119" t="s">
        <v>233</v>
      </c>
      <c r="H31" s="120"/>
      <c r="I31" s="231" t="s">
        <v>234</v>
      </c>
      <c r="J31" s="232"/>
      <c r="K31" s="232"/>
      <c r="L31" s="233"/>
      <c r="M31" s="119">
        <v>511569833</v>
      </c>
      <c r="N31" s="123"/>
      <c r="O31" s="120"/>
      <c r="P31" s="119" t="s">
        <v>297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6" t="s">
        <v>236</v>
      </c>
      <c r="D32" s="217"/>
      <c r="E32" s="225" t="s">
        <v>237</v>
      </c>
      <c r="F32" s="226"/>
      <c r="G32" s="121"/>
      <c r="H32" s="122"/>
      <c r="I32" s="234"/>
      <c r="J32" s="235"/>
      <c r="K32" s="235"/>
      <c r="L32" s="236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202" t="s">
        <v>238</v>
      </c>
      <c r="D33" s="203"/>
      <c r="E33" s="214" t="s">
        <v>239</v>
      </c>
      <c r="F33" s="215"/>
      <c r="G33" s="119" t="s">
        <v>233</v>
      </c>
      <c r="H33" s="120"/>
      <c r="I33" s="231" t="s">
        <v>240</v>
      </c>
      <c r="J33" s="232"/>
      <c r="K33" s="232"/>
      <c r="L33" s="233"/>
      <c r="M33" s="119">
        <v>510207006</v>
      </c>
      <c r="N33" s="123"/>
      <c r="O33" s="120"/>
      <c r="P33" s="119" t="s">
        <v>298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16" t="s">
        <v>241</v>
      </c>
      <c r="D34" s="217"/>
      <c r="E34" s="225" t="s">
        <v>242</v>
      </c>
      <c r="F34" s="226"/>
      <c r="G34" s="121"/>
      <c r="H34" s="122"/>
      <c r="I34" s="234"/>
      <c r="J34" s="235"/>
      <c r="K34" s="235"/>
      <c r="L34" s="236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202" t="s">
        <v>243</v>
      </c>
      <c r="D35" s="203"/>
      <c r="E35" s="214" t="s">
        <v>244</v>
      </c>
      <c r="F35" s="215"/>
      <c r="G35" s="119" t="s">
        <v>245</v>
      </c>
      <c r="H35" s="120"/>
      <c r="I35" s="231" t="s">
        <v>246</v>
      </c>
      <c r="J35" s="232"/>
      <c r="K35" s="232"/>
      <c r="L35" s="233"/>
      <c r="M35" s="119">
        <v>513137329</v>
      </c>
      <c r="N35" s="123"/>
      <c r="O35" s="120"/>
      <c r="P35" s="119" t="s">
        <v>293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16" t="s">
        <v>247</v>
      </c>
      <c r="D36" s="217"/>
      <c r="E36" s="225" t="s">
        <v>248</v>
      </c>
      <c r="F36" s="226"/>
      <c r="G36" s="121"/>
      <c r="H36" s="122"/>
      <c r="I36" s="234"/>
      <c r="J36" s="235"/>
      <c r="K36" s="235"/>
      <c r="L36" s="236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202" t="s">
        <v>249</v>
      </c>
      <c r="D37" s="203"/>
      <c r="E37" s="214" t="s">
        <v>250</v>
      </c>
      <c r="F37" s="215"/>
      <c r="G37" s="119" t="s">
        <v>245</v>
      </c>
      <c r="H37" s="120"/>
      <c r="I37" s="231" t="s">
        <v>251</v>
      </c>
      <c r="J37" s="232"/>
      <c r="K37" s="232"/>
      <c r="L37" s="233"/>
      <c r="M37" s="119">
        <v>513146996</v>
      </c>
      <c r="N37" s="123"/>
      <c r="O37" s="120"/>
      <c r="P37" s="119" t="s">
        <v>299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16" t="s">
        <v>252</v>
      </c>
      <c r="D38" s="217"/>
      <c r="E38" s="225" t="s">
        <v>253</v>
      </c>
      <c r="F38" s="226"/>
      <c r="G38" s="121"/>
      <c r="H38" s="122"/>
      <c r="I38" s="234"/>
      <c r="J38" s="235"/>
      <c r="K38" s="235"/>
      <c r="L38" s="236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202" t="s">
        <v>254</v>
      </c>
      <c r="D39" s="203"/>
      <c r="E39" s="214" t="s">
        <v>255</v>
      </c>
      <c r="F39" s="215"/>
      <c r="G39" s="119" t="s">
        <v>245</v>
      </c>
      <c r="H39" s="120"/>
      <c r="I39" s="231" t="s">
        <v>256</v>
      </c>
      <c r="J39" s="232"/>
      <c r="K39" s="232"/>
      <c r="L39" s="233"/>
      <c r="M39" s="119">
        <v>513739775</v>
      </c>
      <c r="N39" s="123"/>
      <c r="O39" s="120"/>
      <c r="P39" s="119" t="s">
        <v>300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16" t="s">
        <v>257</v>
      </c>
      <c r="D40" s="217"/>
      <c r="E40" s="225" t="s">
        <v>258</v>
      </c>
      <c r="F40" s="226"/>
      <c r="G40" s="121"/>
      <c r="H40" s="122"/>
      <c r="I40" s="234"/>
      <c r="J40" s="235"/>
      <c r="K40" s="235"/>
      <c r="L40" s="236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290</v>
      </c>
      <c r="D41" s="132"/>
      <c r="E41" s="171" t="s">
        <v>291</v>
      </c>
      <c r="F41" s="133"/>
      <c r="G41" s="119" t="s">
        <v>292</v>
      </c>
      <c r="H41" s="120"/>
      <c r="I41" s="231" t="s">
        <v>256</v>
      </c>
      <c r="J41" s="232"/>
      <c r="K41" s="232"/>
      <c r="L41" s="233"/>
      <c r="M41" s="119">
        <v>515468476</v>
      </c>
      <c r="N41" s="123"/>
      <c r="O41" s="120"/>
      <c r="P41" s="119" t="s">
        <v>301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288</v>
      </c>
      <c r="D42" s="135"/>
      <c r="E42" s="173" t="s">
        <v>289</v>
      </c>
      <c r="F42" s="136"/>
      <c r="G42" s="121"/>
      <c r="H42" s="122"/>
      <c r="I42" s="234"/>
      <c r="J42" s="235"/>
      <c r="K42" s="235"/>
      <c r="L42" s="236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197"/>
      <c r="H48" s="218"/>
      <c r="I48" s="197"/>
      <c r="J48" s="198"/>
      <c r="K48" s="198"/>
      <c r="L48" s="218"/>
      <c r="M48" s="197"/>
      <c r="N48" s="198"/>
      <c r="O48" s="218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7" t="s">
        <v>302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86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76" t="s">
        <v>0</v>
      </c>
      <c r="B2" s="276"/>
      <c r="C2" s="287" t="str">
        <f>IF(入力!C3="","",入力!C3)</f>
        <v>法典東スポーツクラブ</v>
      </c>
      <c r="D2" s="287"/>
      <c r="E2" s="287"/>
      <c r="F2" s="287"/>
      <c r="G2" s="287"/>
      <c r="H2" s="287"/>
      <c r="I2" s="287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8">
        <f>IF(入力!C4="","",IF(入力!C5="",入力!C4,入力!C4&amp;"　　"&amp;入力!C5))</f>
        <v>431605888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田中　辰憲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506095960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091ｃ0183799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" customHeight="1">
      <c r="A9" s="276" t="s">
        <v>2</v>
      </c>
      <c r="B9" s="276"/>
      <c r="C9" s="277" t="str">
        <f>IF(入力!C10="","",入力!C10&amp;"　"&amp;入力!E10)</f>
        <v>星　洋二</v>
      </c>
      <c r="D9" s="278"/>
      <c r="E9" s="278"/>
      <c r="F9" s="278"/>
      <c r="G9" s="284">
        <f>IF(入力!G9="","",入力!G9)</f>
        <v>510164323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" customHeight="1">
      <c r="A11" s="276" t="s">
        <v>3</v>
      </c>
      <c r="B11" s="276"/>
      <c r="C11" s="277" t="str">
        <f>IF(入力!C12="","",入力!C12&amp;"　"&amp;入力!E12)</f>
        <v>平野　利一</v>
      </c>
      <c r="D11" s="278"/>
      <c r="E11" s="278"/>
      <c r="F11" s="278"/>
      <c r="G11" s="284">
        <f>IF(入力!G11="","",入力!G11)</f>
        <v>506435354</v>
      </c>
      <c r="H11" s="284"/>
      <c r="I11" s="284"/>
      <c r="J11" s="284">
        <f>IF(入力!J11="","",入力!J11)</f>
        <v>10067</v>
      </c>
      <c r="K11" s="284"/>
      <c r="L11" s="284"/>
      <c r="M11" s="284" t="str">
        <f>IF(入力!M11="","",入力!M11)</f>
        <v/>
      </c>
      <c r="N11" s="284"/>
      <c r="O11" s="284"/>
    </row>
    <row r="12" spans="1:15" ht="14.4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田中　辰夫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76" t="s">
        <v>6</v>
      </c>
      <c r="B17" s="276"/>
      <c r="C17" s="287" t="str">
        <f>IF(入力!C17="","",入力!C17&amp;"　"&amp;入力!E17)</f>
        <v>船橋市旭町2-10-21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" customHeight="1">
      <c r="A19" s="276" t="s">
        <v>7</v>
      </c>
      <c r="B19" s="276"/>
      <c r="C19" s="287" t="str">
        <f>IF(入力!C19="","",入力!C19&amp;"　"&amp;入力!E19)</f>
        <v>047-438-6356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" customHeight="1">
      <c r="A21" s="276" t="s">
        <v>8</v>
      </c>
      <c r="B21" s="276"/>
      <c r="C21" s="287" t="str">
        <f>IF(入力!C21="","",入力!C21&amp;"－"&amp;入力!E21&amp;"－"&amp;入力!G21)</f>
        <v>90－5308－9034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大日方　伶央</v>
      </c>
      <c r="D25" s="278"/>
      <c r="E25" s="278"/>
      <c r="F25" s="278"/>
      <c r="G25" s="276" t="str">
        <f>IF(入力!G25="","",入力!G25)</f>
        <v>6年</v>
      </c>
      <c r="H25" s="276" t="str">
        <f>IF(入力!H25="","",入力!H25)</f>
        <v/>
      </c>
      <c r="I25" s="276" t="str">
        <f>IF(入力!I25="","",入力!I25)</f>
        <v>行田東小学校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511415666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小谷　知輝</v>
      </c>
      <c r="D27" s="278"/>
      <c r="E27" s="278"/>
      <c r="F27" s="278"/>
      <c r="G27" s="276" t="str">
        <f>IF(入力!G27="","",入力!G27)</f>
        <v>6年</v>
      </c>
      <c r="H27" s="276" t="str">
        <f>IF(入力!H27="","",入力!H27)</f>
        <v/>
      </c>
      <c r="I27" s="276" t="str">
        <f>IF(入力!I27="","",入力!I27)</f>
        <v>法典小学校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513446969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日詰　太陽</v>
      </c>
      <c r="D29" s="278"/>
      <c r="E29" s="278"/>
      <c r="F29" s="278"/>
      <c r="G29" s="276" t="str">
        <f>IF(入力!G29="","",入力!G29)</f>
        <v>6年</v>
      </c>
      <c r="H29" s="276" t="str">
        <f>IF(入力!H29="","",入力!H29)</f>
        <v/>
      </c>
      <c r="I29" s="276" t="str">
        <f>IF(入力!I29="","",入力!I29)</f>
        <v>法典小学校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513146989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加賀　遼哉</v>
      </c>
      <c r="D31" s="278"/>
      <c r="E31" s="278"/>
      <c r="F31" s="278"/>
      <c r="G31" s="276" t="str">
        <f>IF(入力!G31="","",入力!G31)</f>
        <v>5年</v>
      </c>
      <c r="H31" s="276" t="str">
        <f>IF(入力!H31="","",入力!H31)</f>
        <v/>
      </c>
      <c r="I31" s="276" t="str">
        <f>IF(入力!I31="","",入力!I31)</f>
        <v>市川市立柏井小学校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511569833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佐原　正翔</v>
      </c>
      <c r="D33" s="278"/>
      <c r="E33" s="278"/>
      <c r="F33" s="278"/>
      <c r="G33" s="276" t="str">
        <f>IF(入力!G33="","",入力!G33)</f>
        <v>5年</v>
      </c>
      <c r="H33" s="276" t="str">
        <f>IF(入力!H33="","",入力!H33)</f>
        <v/>
      </c>
      <c r="I33" s="276" t="str">
        <f>IF(入力!I33="","",入力!I33)</f>
        <v>船橋小学校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510207006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川原　淑矢</v>
      </c>
      <c r="D35" s="278"/>
      <c r="E35" s="278"/>
      <c r="F35" s="278"/>
      <c r="G35" s="276" t="str">
        <f>IF(入力!G35="","",入力!G35)</f>
        <v>4年</v>
      </c>
      <c r="H35" s="276" t="str">
        <f>IF(入力!H35="","",入力!H35)</f>
        <v/>
      </c>
      <c r="I35" s="276" t="str">
        <f>IF(入力!I35="","",入力!I35)</f>
        <v>塚田小学校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513137329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矢萩　大揮</v>
      </c>
      <c r="D37" s="278"/>
      <c r="E37" s="278"/>
      <c r="F37" s="278"/>
      <c r="G37" s="276" t="str">
        <f>IF(入力!G37="","",入力!G37)</f>
        <v>4年</v>
      </c>
      <c r="H37" s="276" t="str">
        <f>IF(入力!H37="","",入力!H37)</f>
        <v/>
      </c>
      <c r="I37" s="276" t="str">
        <f>IF(入力!I37="","",入力!I37)</f>
        <v>法典東小学校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513146996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田丸　響希</v>
      </c>
      <c r="D39" s="278"/>
      <c r="E39" s="278"/>
      <c r="F39" s="278"/>
      <c r="G39" s="276" t="str">
        <f>IF(入力!G39="","",入力!G39)</f>
        <v>4年</v>
      </c>
      <c r="H39" s="276" t="str">
        <f>IF(入力!H39="","",入力!H39)</f>
        <v/>
      </c>
      <c r="I39" s="276" t="str">
        <f>IF(入力!I39="","",入力!I39)</f>
        <v>法典東小学校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513739775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有水　蒼真</v>
      </c>
      <c r="D41" s="278"/>
      <c r="E41" s="278"/>
      <c r="F41" s="278"/>
      <c r="G41" s="276" t="str">
        <f>IF(入力!G41="","",入力!G41)</f>
        <v>2年</v>
      </c>
      <c r="H41" s="276" t="str">
        <f>IF(入力!H41="","",入力!H41)</f>
        <v/>
      </c>
      <c r="I41" s="276" t="str">
        <f>IF(入力!I41="","",入力!I41)</f>
        <v>法典東小学校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515468476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1" t="s">
        <v>32</v>
      </c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4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7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4"/>
      <c r="I14" s="375"/>
      <c r="J14" s="37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0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ホウデンヒガシスポーツクラブ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422" t="s">
        <v>67</v>
      </c>
      <c r="Z16" s="423"/>
      <c r="AA16" s="423"/>
      <c r="AB16" s="423"/>
      <c r="AC16" s="423"/>
      <c r="AD16" s="423"/>
      <c r="AE16" s="423"/>
      <c r="AF16" s="423"/>
      <c r="AG16" s="423"/>
      <c r="AH16" s="423"/>
      <c r="AI16" s="424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東武野田線</v>
      </c>
      <c r="BA16" s="395"/>
      <c r="BB16" s="395"/>
      <c r="BC16" s="395"/>
      <c r="BD16" s="395"/>
      <c r="BE16" s="395"/>
      <c r="BF16" s="442" t="s">
        <v>40</v>
      </c>
    </row>
    <row r="17" spans="3:58" ht="4.5" customHeight="1">
      <c r="C17" s="441"/>
      <c r="D17" s="333"/>
      <c r="E17" s="333"/>
      <c r="F17" s="333"/>
      <c r="G17" s="393"/>
      <c r="H17" s="404" t="str">
        <f>IF(入力!C3="","",入力!C3)</f>
        <v>法典東スポーツクラブ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(男子)</v>
      </c>
      <c r="V17" s="400"/>
      <c r="W17" s="400"/>
      <c r="X17" s="401"/>
      <c r="Y17" s="425">
        <f>IF(入力!C4="","",入力!C4)</f>
        <v>431605888</v>
      </c>
      <c r="Z17" s="426"/>
      <c r="AA17" s="426"/>
      <c r="AB17" s="426"/>
      <c r="AC17" s="426"/>
      <c r="AD17" s="426"/>
      <c r="AE17" s="426"/>
      <c r="AF17" s="426"/>
      <c r="AG17" s="426"/>
      <c r="AH17" s="426"/>
      <c r="AI17" s="427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33"/>
      <c r="AX17" s="333"/>
      <c r="AY17" s="393"/>
      <c r="AZ17" s="396"/>
      <c r="BA17" s="397"/>
      <c r="BB17" s="397"/>
      <c r="BC17" s="397"/>
      <c r="BD17" s="397"/>
      <c r="BE17" s="397"/>
      <c r="BF17" s="443"/>
    </row>
    <row r="18" spans="3:58" ht="16.5" customHeight="1">
      <c r="C18" s="371"/>
      <c r="D18" s="334"/>
      <c r="E18" s="334"/>
      <c r="F18" s="334"/>
      <c r="G18" s="372"/>
      <c r="H18" s="355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402"/>
      <c r="V18" s="402"/>
      <c r="W18" s="402"/>
      <c r="X18" s="403"/>
      <c r="Y18" s="428"/>
      <c r="Z18" s="429"/>
      <c r="AA18" s="429"/>
      <c r="AB18" s="429"/>
      <c r="AC18" s="429"/>
      <c r="AD18" s="429"/>
      <c r="AE18" s="429"/>
      <c r="AF18" s="429"/>
      <c r="AG18" s="429"/>
      <c r="AH18" s="429"/>
      <c r="AI18" s="430"/>
      <c r="AJ18" s="387"/>
      <c r="AK18" s="362"/>
      <c r="AL18" s="362"/>
      <c r="AM18" s="388"/>
      <c r="AN18" s="410"/>
      <c r="AO18" s="411"/>
      <c r="AP18" s="411"/>
      <c r="AQ18" s="411"/>
      <c r="AR18" s="411"/>
      <c r="AS18" s="411"/>
      <c r="AT18" s="362"/>
      <c r="AU18" s="388"/>
      <c r="AV18" s="358"/>
      <c r="AW18" s="334"/>
      <c r="AX18" s="334"/>
      <c r="AY18" s="372"/>
      <c r="AZ18" s="398" t="str">
        <f>IF(入力!AE5="","",入力!AE5)</f>
        <v>馬込沢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79" t="s">
        <v>42</v>
      </c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 t="s">
        <v>69</v>
      </c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 t="s">
        <v>70</v>
      </c>
      <c r="AT19" s="379"/>
      <c r="AU19" s="379"/>
      <c r="AV19" s="379"/>
      <c r="AW19" s="379"/>
      <c r="AX19" s="379"/>
      <c r="AY19" s="379"/>
      <c r="AZ19" s="379"/>
      <c r="BA19" s="379"/>
      <c r="BB19" s="379"/>
      <c r="BC19" s="379"/>
      <c r="BD19" s="379"/>
      <c r="BE19" s="379"/>
      <c r="BF19" s="380"/>
    </row>
    <row r="20" spans="3:58" ht="15" customHeight="1">
      <c r="C20" s="445" t="s">
        <v>43</v>
      </c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444" t="str">
        <f>IF(入力!J7="","",入力!J7)</f>
        <v/>
      </c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 t="str">
        <f>IF(入力!J9="","",入力!J9)</f>
        <v/>
      </c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>
        <f>IF(入力!J11="","",入力!J11)</f>
        <v>10067</v>
      </c>
      <c r="AT20" s="444"/>
      <c r="AU20" s="444"/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446"/>
    </row>
    <row r="21" spans="3:58" ht="15" customHeight="1">
      <c r="C21" s="445" t="s">
        <v>44</v>
      </c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444" t="str">
        <f>IF(入力!M7="","",入力!M7)</f>
        <v>091ｃ0183799</v>
      </c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 t="str">
        <f>IF(入力!M9="","",入力!M9)</f>
        <v/>
      </c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 t="str">
        <f>IF(入力!M11="","",入力!M11)</f>
        <v/>
      </c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タナカ　タツノリ</v>
      </c>
      <c r="I22" s="338"/>
      <c r="J22" s="338"/>
      <c r="K22" s="338"/>
      <c r="L22" s="338"/>
      <c r="M22" s="338"/>
      <c r="N22" s="338"/>
      <c r="O22" s="338"/>
      <c r="P22" s="338"/>
      <c r="Q22" s="347"/>
      <c r="R22" s="339" t="s">
        <v>45</v>
      </c>
      <c r="S22" s="338"/>
      <c r="T22" s="348" t="str">
        <f>IF(入力!AT7="","",入力!AT7)</f>
        <v>33歳</v>
      </c>
      <c r="U22" s="349"/>
      <c r="V22" s="350"/>
      <c r="W22" s="339" t="s">
        <v>46</v>
      </c>
      <c r="X22" s="339"/>
      <c r="Y22" s="339"/>
      <c r="Z22" s="14" t="s">
        <v>72</v>
      </c>
      <c r="AA22" s="15"/>
      <c r="AB22" s="338" t="str">
        <f>IF(入力!R7="","",入力!R7)</f>
        <v>273</v>
      </c>
      <c r="AC22" s="338"/>
      <c r="AD22" s="338"/>
      <c r="AE22" s="338"/>
      <c r="AF22" s="16" t="s">
        <v>73</v>
      </c>
      <c r="AG22" s="338" t="str">
        <f>IF(入力!W7="","",入力!W7)</f>
        <v>0041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47"/>
      <c r="AU22" s="339" t="s">
        <v>47</v>
      </c>
      <c r="AV22" s="338"/>
      <c r="AW22" s="338"/>
      <c r="AX22" s="17" t="s">
        <v>74</v>
      </c>
      <c r="AY22" s="338" t="str">
        <f>IF(入力!AL7="","",入力!AL7)</f>
        <v>047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71" t="s">
        <v>48</v>
      </c>
      <c r="D23" s="334"/>
      <c r="E23" s="334"/>
      <c r="F23" s="334"/>
      <c r="G23" s="372"/>
      <c r="H23" s="374" t="str">
        <f>IF(入力!C8="","",入力!C8&amp;"　"&amp;入力!E8)</f>
        <v>田中　辰憲</v>
      </c>
      <c r="I23" s="375"/>
      <c r="J23" s="375"/>
      <c r="K23" s="375"/>
      <c r="L23" s="375"/>
      <c r="M23" s="375"/>
      <c r="N23" s="375"/>
      <c r="O23" s="375"/>
      <c r="P23" s="375"/>
      <c r="Q23" s="376"/>
      <c r="R23" s="334"/>
      <c r="S23" s="334"/>
      <c r="T23" s="363"/>
      <c r="U23" s="364"/>
      <c r="V23" s="365"/>
      <c r="W23" s="362"/>
      <c r="X23" s="362"/>
      <c r="Y23" s="362"/>
      <c r="Z23" s="355" t="str">
        <f>IF(入力!P8="","",入力!P8)</f>
        <v>船橋市旭町2-10-21</v>
      </c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7"/>
      <c r="AU23" s="334"/>
      <c r="AV23" s="334"/>
      <c r="AW23" s="334"/>
      <c r="AX23" s="358" t="str">
        <f>IF(入力!AK8="","",入力!AK8)</f>
        <v>438</v>
      </c>
      <c r="AY23" s="334"/>
      <c r="AZ23" s="334"/>
      <c r="BA23" s="334"/>
      <c r="BB23" s="19" t="s">
        <v>76</v>
      </c>
      <c r="BC23" s="334" t="str">
        <f>IF(入力!AP8="","",入力!AP8)</f>
        <v>6356</v>
      </c>
      <c r="BD23" s="334"/>
      <c r="BE23" s="334"/>
      <c r="BF23" s="354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ホシ　ヨウジ</v>
      </c>
      <c r="I24" s="338"/>
      <c r="J24" s="338"/>
      <c r="K24" s="338"/>
      <c r="L24" s="338"/>
      <c r="M24" s="338"/>
      <c r="N24" s="338"/>
      <c r="O24" s="338"/>
      <c r="P24" s="338"/>
      <c r="Q24" s="347"/>
      <c r="R24" s="339" t="s">
        <v>45</v>
      </c>
      <c r="S24" s="338"/>
      <c r="T24" s="348" t="str">
        <f>IF(入力!AT9="","",入力!AT9)</f>
        <v>45歳</v>
      </c>
      <c r="U24" s="349"/>
      <c r="V24" s="350"/>
      <c r="W24" s="339" t="s">
        <v>46</v>
      </c>
      <c r="X24" s="339"/>
      <c r="Y24" s="339"/>
      <c r="Z24" s="14" t="s">
        <v>72</v>
      </c>
      <c r="AA24" s="15"/>
      <c r="AB24" s="338" t="str">
        <f>IF(入力!R9="","",入力!R9)</f>
        <v>274</v>
      </c>
      <c r="AC24" s="338"/>
      <c r="AD24" s="338"/>
      <c r="AE24" s="338"/>
      <c r="AF24" s="16" t="s">
        <v>73</v>
      </c>
      <c r="AG24" s="338" t="str">
        <f>IF(入力!W9="","",入力!W9)</f>
        <v>0801</v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47"/>
      <c r="AU24" s="339" t="s">
        <v>47</v>
      </c>
      <c r="AV24" s="338"/>
      <c r="AW24" s="338"/>
      <c r="AX24" s="17" t="s">
        <v>74</v>
      </c>
      <c r="AY24" s="338" t="str">
        <f>IF(入力!AL9="","",入力!AL9)</f>
        <v>047</v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71" t="s">
        <v>78</v>
      </c>
      <c r="D25" s="334"/>
      <c r="E25" s="334"/>
      <c r="F25" s="334"/>
      <c r="G25" s="372"/>
      <c r="H25" s="374" t="str">
        <f>IF(入力!C10="","",入力!C10&amp;"　"&amp;入力!E10)</f>
        <v>星　洋二</v>
      </c>
      <c r="I25" s="375"/>
      <c r="J25" s="375"/>
      <c r="K25" s="375"/>
      <c r="L25" s="375"/>
      <c r="M25" s="375"/>
      <c r="N25" s="375"/>
      <c r="O25" s="375"/>
      <c r="P25" s="375"/>
      <c r="Q25" s="376"/>
      <c r="R25" s="334"/>
      <c r="S25" s="334"/>
      <c r="T25" s="363"/>
      <c r="U25" s="364"/>
      <c r="V25" s="365"/>
      <c r="W25" s="362"/>
      <c r="X25" s="362"/>
      <c r="Y25" s="362"/>
      <c r="Z25" s="355" t="str">
        <f>IF(入力!P10="","",入力!P10)</f>
        <v>船橋市高野台4-8-31</v>
      </c>
      <c r="AA25" s="356"/>
      <c r="AB25" s="356"/>
      <c r="AC25" s="356"/>
      <c r="AD25" s="356"/>
      <c r="AE25" s="356"/>
      <c r="AF25" s="356"/>
      <c r="AG25" s="356"/>
      <c r="AH25" s="356"/>
      <c r="AI25" s="356"/>
      <c r="AJ25" s="356"/>
      <c r="AK25" s="356"/>
      <c r="AL25" s="356"/>
      <c r="AM25" s="356"/>
      <c r="AN25" s="356"/>
      <c r="AO25" s="356"/>
      <c r="AP25" s="356"/>
      <c r="AQ25" s="356"/>
      <c r="AR25" s="356"/>
      <c r="AS25" s="356"/>
      <c r="AT25" s="357"/>
      <c r="AU25" s="334"/>
      <c r="AV25" s="334"/>
      <c r="AW25" s="334"/>
      <c r="AX25" s="358" t="str">
        <f>IF(入力!AK10="","",入力!AK10)</f>
        <v>447</v>
      </c>
      <c r="AY25" s="334"/>
      <c r="AZ25" s="334"/>
      <c r="BA25" s="334"/>
      <c r="BB25" s="19" t="s">
        <v>76</v>
      </c>
      <c r="BC25" s="334" t="str">
        <f>IF(入力!AP10="","",入力!AP10)</f>
        <v>7130</v>
      </c>
      <c r="BD25" s="334"/>
      <c r="BE25" s="334"/>
      <c r="BF25" s="354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>ヒラノ　トシカズ</v>
      </c>
      <c r="I26" s="338"/>
      <c r="J26" s="338"/>
      <c r="K26" s="338"/>
      <c r="L26" s="338"/>
      <c r="M26" s="338"/>
      <c r="N26" s="338"/>
      <c r="O26" s="338"/>
      <c r="P26" s="338"/>
      <c r="Q26" s="347"/>
      <c r="R26" s="339" t="s">
        <v>45</v>
      </c>
      <c r="S26" s="338"/>
      <c r="T26" s="348" t="str">
        <f>IF(入力!AT11="","",入力!AT11)</f>
        <v>76歳</v>
      </c>
      <c r="U26" s="349"/>
      <c r="V26" s="350"/>
      <c r="W26" s="339" t="s">
        <v>46</v>
      </c>
      <c r="X26" s="339"/>
      <c r="Y26" s="339"/>
      <c r="Z26" s="14" t="s">
        <v>72</v>
      </c>
      <c r="AA26" s="15"/>
      <c r="AB26" s="338" t="str">
        <f>IF(入力!R11="","",入力!R11)</f>
        <v>273</v>
      </c>
      <c r="AC26" s="338"/>
      <c r="AD26" s="338"/>
      <c r="AE26" s="338"/>
      <c r="AF26" s="16" t="s">
        <v>73</v>
      </c>
      <c r="AG26" s="338" t="str">
        <f>IF(入力!W11="","",入力!W11)</f>
        <v>0851</v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47"/>
      <c r="AU26" s="339" t="s">
        <v>47</v>
      </c>
      <c r="AV26" s="338"/>
      <c r="AW26" s="338"/>
      <c r="AX26" s="17" t="s">
        <v>74</v>
      </c>
      <c r="AY26" s="338" t="str">
        <f>IF(入力!AL11="","",入力!AL11)</f>
        <v>047</v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71" t="s">
        <v>79</v>
      </c>
      <c r="D27" s="334"/>
      <c r="E27" s="334"/>
      <c r="F27" s="334"/>
      <c r="G27" s="372"/>
      <c r="H27" s="374" t="str">
        <f>IF(入力!C12="","",入力!C12&amp;"　"&amp;入力!E12)</f>
        <v>平野　利一</v>
      </c>
      <c r="I27" s="375"/>
      <c r="J27" s="375"/>
      <c r="K27" s="375"/>
      <c r="L27" s="375"/>
      <c r="M27" s="375"/>
      <c r="N27" s="375"/>
      <c r="O27" s="375"/>
      <c r="P27" s="375"/>
      <c r="Q27" s="376"/>
      <c r="R27" s="334"/>
      <c r="S27" s="334"/>
      <c r="T27" s="363"/>
      <c r="U27" s="364"/>
      <c r="V27" s="365"/>
      <c r="W27" s="362"/>
      <c r="X27" s="362"/>
      <c r="Y27" s="362"/>
      <c r="Z27" s="355" t="str">
        <f>IF(入力!P12="","",入力!P12)</f>
        <v>船橋市馬込町910</v>
      </c>
      <c r="AA27" s="356"/>
      <c r="AB27" s="356"/>
      <c r="AC27" s="356"/>
      <c r="AD27" s="356"/>
      <c r="AE27" s="356"/>
      <c r="AF27" s="356"/>
      <c r="AG27" s="356"/>
      <c r="AH27" s="356"/>
      <c r="AI27" s="356"/>
      <c r="AJ27" s="356"/>
      <c r="AK27" s="356"/>
      <c r="AL27" s="356"/>
      <c r="AM27" s="356"/>
      <c r="AN27" s="356"/>
      <c r="AO27" s="356"/>
      <c r="AP27" s="356"/>
      <c r="AQ27" s="356"/>
      <c r="AR27" s="356"/>
      <c r="AS27" s="356"/>
      <c r="AT27" s="357"/>
      <c r="AU27" s="334"/>
      <c r="AV27" s="334"/>
      <c r="AW27" s="334"/>
      <c r="AX27" s="358" t="str">
        <f>IF(入力!AK12="","",入力!AK12)</f>
        <v>438</v>
      </c>
      <c r="AY27" s="334"/>
      <c r="AZ27" s="334"/>
      <c r="BA27" s="334"/>
      <c r="BB27" s="19" t="s">
        <v>76</v>
      </c>
      <c r="BC27" s="334" t="str">
        <f>IF(入力!AP12="","",入力!AP12)</f>
        <v>6893</v>
      </c>
      <c r="BD27" s="334"/>
      <c r="BE27" s="334"/>
      <c r="BF27" s="354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タナカ　タツオ</v>
      </c>
      <c r="I28" s="338"/>
      <c r="J28" s="338"/>
      <c r="K28" s="338"/>
      <c r="L28" s="338"/>
      <c r="M28" s="338"/>
      <c r="N28" s="338"/>
      <c r="O28" s="338"/>
      <c r="P28" s="338"/>
      <c r="Q28" s="347"/>
      <c r="R28" s="339" t="s">
        <v>45</v>
      </c>
      <c r="S28" s="338"/>
      <c r="T28" s="348" t="str">
        <f>IF(入力!AT15="","",入力!AT15)</f>
        <v>64歳</v>
      </c>
      <c r="U28" s="349"/>
      <c r="V28" s="350"/>
      <c r="W28" s="339" t="s">
        <v>46</v>
      </c>
      <c r="X28" s="339"/>
      <c r="Y28" s="339"/>
      <c r="Z28" s="14" t="s">
        <v>72</v>
      </c>
      <c r="AA28" s="15"/>
      <c r="AB28" s="338" t="str">
        <f>IF(入力!R15="","",入力!R15)</f>
        <v>271</v>
      </c>
      <c r="AC28" s="338"/>
      <c r="AD28" s="338"/>
      <c r="AE28" s="338"/>
      <c r="AF28" s="16" t="s">
        <v>73</v>
      </c>
      <c r="AG28" s="338" t="str">
        <f>IF(入力!W15="","",入力!W15)</f>
        <v>0041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47"/>
      <c r="AU28" s="339" t="s">
        <v>47</v>
      </c>
      <c r="AV28" s="338"/>
      <c r="AW28" s="338"/>
      <c r="AX28" s="17" t="s">
        <v>74</v>
      </c>
      <c r="AY28" s="338" t="str">
        <f>IF(入力!AL15="","",入力!AL15)</f>
        <v>047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6" t="s">
        <v>49</v>
      </c>
      <c r="D29" s="340"/>
      <c r="E29" s="340"/>
      <c r="F29" s="340"/>
      <c r="G29" s="367"/>
      <c r="H29" s="359" t="str">
        <f>IF(入力!C16="","",入力!C16&amp;"　"&amp;入力!E16)</f>
        <v>田中　辰夫</v>
      </c>
      <c r="I29" s="360"/>
      <c r="J29" s="360"/>
      <c r="K29" s="360"/>
      <c r="L29" s="360"/>
      <c r="M29" s="360"/>
      <c r="N29" s="360"/>
      <c r="O29" s="360"/>
      <c r="P29" s="360"/>
      <c r="Q29" s="361"/>
      <c r="R29" s="340"/>
      <c r="S29" s="340"/>
      <c r="T29" s="351"/>
      <c r="U29" s="352"/>
      <c r="V29" s="353"/>
      <c r="W29" s="346"/>
      <c r="X29" s="346"/>
      <c r="Y29" s="346"/>
      <c r="Z29" s="341" t="str">
        <f>IF(入力!P16="","",入力!P16)</f>
        <v>船橋市旭町2-10-21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438</v>
      </c>
      <c r="AY29" s="340"/>
      <c r="AZ29" s="340"/>
      <c r="BA29" s="340"/>
      <c r="BB29" s="73" t="s">
        <v>76</v>
      </c>
      <c r="BC29" s="340" t="str">
        <f>IF(入力!AP16="","",入力!AP16)</f>
        <v>6356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5" t="s">
        <v>52</v>
      </c>
      <c r="D33" s="336"/>
      <c r="E33" s="336"/>
      <c r="F33" s="336" t="s">
        <v>53</v>
      </c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 t="s">
        <v>54</v>
      </c>
      <c r="R33" s="336"/>
      <c r="S33" s="336"/>
      <c r="T33" s="336" t="s">
        <v>55</v>
      </c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 t="s">
        <v>56</v>
      </c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 t="s">
        <v>57</v>
      </c>
      <c r="BA33" s="336"/>
      <c r="BB33" s="336"/>
      <c r="BC33" s="336"/>
      <c r="BD33" s="336"/>
      <c r="BE33" s="336"/>
      <c r="BF33" s="337"/>
    </row>
    <row r="34" spans="3:58" ht="15" customHeight="1">
      <c r="C34" s="294">
        <f>IF(入力!B25="","",入力!B25)</f>
        <v>1</v>
      </c>
      <c r="D34" s="295"/>
      <c r="E34" s="296"/>
      <c r="F34" s="300" t="str">
        <f>IF(入力!C26="","",入力!C25&amp;"　"&amp;入力!E25&amp;"
"&amp;入力!C26&amp;"　"&amp;入力!E26)</f>
        <v>オオヒナタ　レオ
大日方　伶央</v>
      </c>
      <c r="G34" s="301"/>
      <c r="H34" s="301"/>
      <c r="I34" s="301"/>
      <c r="J34" s="301"/>
      <c r="K34" s="301"/>
      <c r="L34" s="301"/>
      <c r="M34" s="301"/>
      <c r="N34" s="301"/>
      <c r="O34" s="301"/>
      <c r="P34" s="302"/>
      <c r="Q34" s="306" t="str">
        <f>IF(入力!G25="","",入力!G25)</f>
        <v>6年</v>
      </c>
      <c r="R34" s="307"/>
      <c r="S34" s="308"/>
      <c r="T34" s="312" t="str">
        <f>IF(入力!I25="","",入力!I25)</f>
        <v>行田東小学校</v>
      </c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/>
      <c r="AJ34" s="306">
        <f>IF(入力!M25="","",入力!M25)</f>
        <v>511415666</v>
      </c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8"/>
      <c r="AZ34" s="306" t="str">
        <f>IF(入力!P25="","",入力!P25)</f>
        <v>149㎝</v>
      </c>
      <c r="BA34" s="307"/>
      <c r="BB34" s="307"/>
      <c r="BC34" s="307"/>
      <c r="BD34" s="307"/>
      <c r="BE34" s="307"/>
      <c r="BF34" s="318"/>
    </row>
    <row r="35" spans="3:58" ht="15" customHeight="1">
      <c r="C35" s="320"/>
      <c r="D35" s="321"/>
      <c r="E35" s="322"/>
      <c r="F35" s="323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Q35" s="326"/>
      <c r="R35" s="327"/>
      <c r="S35" s="328"/>
      <c r="T35" s="329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1"/>
      <c r="AJ35" s="326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8"/>
      <c r="AZ35" s="326"/>
      <c r="BA35" s="327"/>
      <c r="BB35" s="327"/>
      <c r="BC35" s="327"/>
      <c r="BD35" s="327"/>
      <c r="BE35" s="327"/>
      <c r="BF35" s="332"/>
    </row>
    <row r="36" spans="3:58" ht="15" customHeight="1">
      <c r="C36" s="294">
        <f>IF(入力!B27="","",入力!B27)</f>
        <v>2</v>
      </c>
      <c r="D36" s="295"/>
      <c r="E36" s="296"/>
      <c r="F36" s="300" t="str">
        <f>IF(入力!C28="","",入力!C27&amp;"　"&amp;入力!E27&amp;"
"&amp;入力!C28&amp;"　"&amp;入力!E28)</f>
        <v>コタニ　トモキ
小谷　知輝</v>
      </c>
      <c r="G36" s="301"/>
      <c r="H36" s="301"/>
      <c r="I36" s="301"/>
      <c r="J36" s="301"/>
      <c r="K36" s="301"/>
      <c r="L36" s="301"/>
      <c r="M36" s="301"/>
      <c r="N36" s="301"/>
      <c r="O36" s="301"/>
      <c r="P36" s="302"/>
      <c r="Q36" s="306" t="str">
        <f>IF(入力!G27="","",入力!G27)</f>
        <v>6年</v>
      </c>
      <c r="R36" s="307"/>
      <c r="S36" s="308"/>
      <c r="T36" s="312" t="str">
        <f>IF(入力!I27="","",入力!I27)</f>
        <v>法典小学校</v>
      </c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/>
      <c r="AJ36" s="306">
        <f>IF(入力!M27="","",入力!M27)</f>
        <v>513446969</v>
      </c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8"/>
      <c r="AZ36" s="306" t="str">
        <f>IF(入力!P27="","",入力!P27)</f>
        <v>151㎝</v>
      </c>
      <c r="BA36" s="307"/>
      <c r="BB36" s="307"/>
      <c r="BC36" s="307"/>
      <c r="BD36" s="307"/>
      <c r="BE36" s="307"/>
      <c r="BF36" s="318"/>
    </row>
    <row r="37" spans="3:58" ht="15" customHeight="1">
      <c r="C37" s="320"/>
      <c r="D37" s="321"/>
      <c r="E37" s="322"/>
      <c r="F37" s="323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326"/>
      <c r="R37" s="327"/>
      <c r="S37" s="328"/>
      <c r="T37" s="329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1"/>
      <c r="AJ37" s="326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8"/>
      <c r="AZ37" s="326"/>
      <c r="BA37" s="327"/>
      <c r="BB37" s="327"/>
      <c r="BC37" s="327"/>
      <c r="BD37" s="327"/>
      <c r="BE37" s="327"/>
      <c r="BF37" s="332"/>
    </row>
    <row r="38" spans="3:58" ht="15" customHeight="1">
      <c r="C38" s="294">
        <f>IF(入力!B29="","",入力!B29)</f>
        <v>3</v>
      </c>
      <c r="D38" s="295"/>
      <c r="E38" s="296"/>
      <c r="F38" s="300" t="str">
        <f>IF(入力!C30="","",入力!C29&amp;"　"&amp;入力!E29&amp;"
"&amp;入力!C30&amp;"　"&amp;入力!E30)</f>
        <v>ヒヅメ　タイヨウ
日詰　太陽</v>
      </c>
      <c r="G38" s="301"/>
      <c r="H38" s="301"/>
      <c r="I38" s="301"/>
      <c r="J38" s="301"/>
      <c r="K38" s="301"/>
      <c r="L38" s="301"/>
      <c r="M38" s="301"/>
      <c r="N38" s="301"/>
      <c r="O38" s="301"/>
      <c r="P38" s="302"/>
      <c r="Q38" s="306" t="str">
        <f>IF(入力!G29="","",入力!G29)</f>
        <v>6年</v>
      </c>
      <c r="R38" s="307"/>
      <c r="S38" s="308"/>
      <c r="T38" s="312" t="str">
        <f>IF(入力!I29="","",入力!I29)</f>
        <v>法典小学校</v>
      </c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/>
      <c r="AJ38" s="306">
        <f>IF(入力!M29="","",入力!M29)</f>
        <v>513146989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8"/>
      <c r="AZ38" s="306" t="str">
        <f>IF(入力!P29="","",入力!P29)</f>
        <v>142㎝</v>
      </c>
      <c r="BA38" s="307"/>
      <c r="BB38" s="307"/>
      <c r="BC38" s="307"/>
      <c r="BD38" s="307"/>
      <c r="BE38" s="307"/>
      <c r="BF38" s="318"/>
    </row>
    <row r="39" spans="3:58" ht="15" customHeight="1">
      <c r="C39" s="320"/>
      <c r="D39" s="321"/>
      <c r="E39" s="3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5"/>
      <c r="Q39" s="326"/>
      <c r="R39" s="327"/>
      <c r="S39" s="328"/>
      <c r="T39" s="329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1"/>
      <c r="AJ39" s="326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8"/>
      <c r="AZ39" s="326"/>
      <c r="BA39" s="327"/>
      <c r="BB39" s="327"/>
      <c r="BC39" s="327"/>
      <c r="BD39" s="327"/>
      <c r="BE39" s="327"/>
      <c r="BF39" s="332"/>
    </row>
    <row r="40" spans="3:58" ht="15" customHeight="1">
      <c r="C40" s="294">
        <f>IF(入力!B31="","",入力!B31)</f>
        <v>4</v>
      </c>
      <c r="D40" s="295"/>
      <c r="E40" s="296"/>
      <c r="F40" s="300" t="str">
        <f>IF(入力!C32="","",入力!C31&amp;"　"&amp;入力!E31&amp;"
"&amp;入力!C32&amp;"　"&amp;入力!E32)</f>
        <v>カガ　リョウヤ
加賀　遼哉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2"/>
      <c r="Q40" s="306" t="str">
        <f>IF(入力!G31="","",入力!G31)</f>
        <v>5年</v>
      </c>
      <c r="R40" s="307"/>
      <c r="S40" s="308"/>
      <c r="T40" s="312" t="str">
        <f>IF(入力!I31="","",入力!I31)</f>
        <v>市川市立柏井小学校</v>
      </c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/>
      <c r="AJ40" s="306">
        <f>IF(入力!M31="","",入力!M31)</f>
        <v>511569833</v>
      </c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8"/>
      <c r="AZ40" s="306" t="str">
        <f>IF(入力!P31="","",入力!P31)</f>
        <v>145㎝</v>
      </c>
      <c r="BA40" s="307"/>
      <c r="BB40" s="307"/>
      <c r="BC40" s="307"/>
      <c r="BD40" s="307"/>
      <c r="BE40" s="307"/>
      <c r="BF40" s="318"/>
    </row>
    <row r="41" spans="3:58" ht="15" customHeight="1">
      <c r="C41" s="320"/>
      <c r="D41" s="321"/>
      <c r="E41" s="322"/>
      <c r="F41" s="323"/>
      <c r="G41" s="324"/>
      <c r="H41" s="324"/>
      <c r="I41" s="324"/>
      <c r="J41" s="324"/>
      <c r="K41" s="324"/>
      <c r="L41" s="324"/>
      <c r="M41" s="324"/>
      <c r="N41" s="324"/>
      <c r="O41" s="324"/>
      <c r="P41" s="325"/>
      <c r="Q41" s="326"/>
      <c r="R41" s="327"/>
      <c r="S41" s="328"/>
      <c r="T41" s="329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1"/>
      <c r="AJ41" s="326"/>
      <c r="AK41" s="327"/>
      <c r="AL41" s="327"/>
      <c r="AM41" s="327"/>
      <c r="AN41" s="327"/>
      <c r="AO41" s="327"/>
      <c r="AP41" s="327"/>
      <c r="AQ41" s="327"/>
      <c r="AR41" s="327"/>
      <c r="AS41" s="327"/>
      <c r="AT41" s="327"/>
      <c r="AU41" s="327"/>
      <c r="AV41" s="327"/>
      <c r="AW41" s="327"/>
      <c r="AX41" s="327"/>
      <c r="AY41" s="328"/>
      <c r="AZ41" s="326"/>
      <c r="BA41" s="327"/>
      <c r="BB41" s="327"/>
      <c r="BC41" s="327"/>
      <c r="BD41" s="327"/>
      <c r="BE41" s="327"/>
      <c r="BF41" s="332"/>
    </row>
    <row r="42" spans="3:58" ht="15" customHeight="1">
      <c r="C42" s="294">
        <f>IF(入力!B33="","",入力!B33)</f>
        <v>5</v>
      </c>
      <c r="D42" s="295"/>
      <c r="E42" s="296"/>
      <c r="F42" s="300" t="str">
        <f>IF(入力!C34="","",入力!C33&amp;"　"&amp;入力!E33&amp;"
"&amp;入力!C34&amp;"　"&amp;入力!E34)</f>
        <v>サハラ　マサト
佐原　正翔</v>
      </c>
      <c r="G42" s="301"/>
      <c r="H42" s="301"/>
      <c r="I42" s="301"/>
      <c r="J42" s="301"/>
      <c r="K42" s="301"/>
      <c r="L42" s="301"/>
      <c r="M42" s="301"/>
      <c r="N42" s="301"/>
      <c r="O42" s="301"/>
      <c r="P42" s="302"/>
      <c r="Q42" s="306" t="str">
        <f>IF(入力!G33="","",入力!G33)</f>
        <v>5年</v>
      </c>
      <c r="R42" s="307"/>
      <c r="S42" s="308"/>
      <c r="T42" s="312" t="str">
        <f>IF(入力!I33="","",入力!I33)</f>
        <v>船橋小学校</v>
      </c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/>
      <c r="AJ42" s="306">
        <f>IF(入力!M33="","",入力!M33)</f>
        <v>510207006</v>
      </c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8"/>
      <c r="AZ42" s="306" t="str">
        <f>IF(入力!P33="","",入力!P33)</f>
        <v>141㎝</v>
      </c>
      <c r="BA42" s="307"/>
      <c r="BB42" s="307"/>
      <c r="BC42" s="307"/>
      <c r="BD42" s="307"/>
      <c r="BE42" s="307"/>
      <c r="BF42" s="318"/>
    </row>
    <row r="43" spans="3:58" ht="15" customHeight="1">
      <c r="C43" s="320"/>
      <c r="D43" s="321"/>
      <c r="E43" s="322"/>
      <c r="F43" s="323"/>
      <c r="G43" s="324"/>
      <c r="H43" s="324"/>
      <c r="I43" s="324"/>
      <c r="J43" s="324"/>
      <c r="K43" s="324"/>
      <c r="L43" s="324"/>
      <c r="M43" s="324"/>
      <c r="N43" s="324"/>
      <c r="O43" s="324"/>
      <c r="P43" s="325"/>
      <c r="Q43" s="326"/>
      <c r="R43" s="327"/>
      <c r="S43" s="328"/>
      <c r="T43" s="329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1"/>
      <c r="AJ43" s="326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8"/>
      <c r="AZ43" s="326"/>
      <c r="BA43" s="327"/>
      <c r="BB43" s="327"/>
      <c r="BC43" s="327"/>
      <c r="BD43" s="327"/>
      <c r="BE43" s="327"/>
      <c r="BF43" s="332"/>
    </row>
    <row r="44" spans="3:58" ht="15" customHeight="1">
      <c r="C44" s="294">
        <f>IF(入力!B35="","",入力!B35)</f>
        <v>6</v>
      </c>
      <c r="D44" s="295"/>
      <c r="E44" s="296"/>
      <c r="F44" s="300" t="str">
        <f>IF(入力!C36="","",入力!C35&amp;"　"&amp;入力!E35&amp;"
"&amp;入力!C36&amp;"　"&amp;入力!E36)</f>
        <v>カワハラ　トシヤ
川原　淑矢</v>
      </c>
      <c r="G44" s="301"/>
      <c r="H44" s="301"/>
      <c r="I44" s="301"/>
      <c r="J44" s="301"/>
      <c r="K44" s="301"/>
      <c r="L44" s="301"/>
      <c r="M44" s="301"/>
      <c r="N44" s="301"/>
      <c r="O44" s="301"/>
      <c r="P44" s="302"/>
      <c r="Q44" s="306" t="str">
        <f>IF(入力!G35="","",入力!G35)</f>
        <v>4年</v>
      </c>
      <c r="R44" s="307"/>
      <c r="S44" s="308"/>
      <c r="T44" s="312" t="str">
        <f>IF(入力!I35="","",入力!I35)</f>
        <v>塚田小学校</v>
      </c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/>
      <c r="AJ44" s="306">
        <f>IF(入力!M35="","",入力!M35)</f>
        <v>513137329</v>
      </c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8"/>
      <c r="AZ44" s="306" t="str">
        <f>IF(入力!P35="","",入力!P35)</f>
        <v>136㎝</v>
      </c>
      <c r="BA44" s="307"/>
      <c r="BB44" s="307"/>
      <c r="BC44" s="307"/>
      <c r="BD44" s="307"/>
      <c r="BE44" s="307"/>
      <c r="BF44" s="318"/>
    </row>
    <row r="45" spans="3:58" ht="15" customHeight="1">
      <c r="C45" s="320"/>
      <c r="D45" s="321"/>
      <c r="E45" s="322"/>
      <c r="F45" s="323"/>
      <c r="G45" s="324"/>
      <c r="H45" s="324"/>
      <c r="I45" s="324"/>
      <c r="J45" s="324"/>
      <c r="K45" s="324"/>
      <c r="L45" s="324"/>
      <c r="M45" s="324"/>
      <c r="N45" s="324"/>
      <c r="O45" s="324"/>
      <c r="P45" s="325"/>
      <c r="Q45" s="326"/>
      <c r="R45" s="327"/>
      <c r="S45" s="328"/>
      <c r="T45" s="329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1"/>
      <c r="AJ45" s="326"/>
      <c r="AK45" s="327"/>
      <c r="AL45" s="327"/>
      <c r="AM45" s="327"/>
      <c r="AN45" s="327"/>
      <c r="AO45" s="327"/>
      <c r="AP45" s="327"/>
      <c r="AQ45" s="327"/>
      <c r="AR45" s="327"/>
      <c r="AS45" s="327"/>
      <c r="AT45" s="327"/>
      <c r="AU45" s="327"/>
      <c r="AV45" s="327"/>
      <c r="AW45" s="327"/>
      <c r="AX45" s="327"/>
      <c r="AY45" s="328"/>
      <c r="AZ45" s="326"/>
      <c r="BA45" s="327"/>
      <c r="BB45" s="327"/>
      <c r="BC45" s="327"/>
      <c r="BD45" s="327"/>
      <c r="BE45" s="327"/>
      <c r="BF45" s="332"/>
    </row>
    <row r="46" spans="3:58" ht="15" customHeight="1">
      <c r="C46" s="294">
        <f>IF(入力!B37="","",入力!B37)</f>
        <v>7</v>
      </c>
      <c r="D46" s="295"/>
      <c r="E46" s="296"/>
      <c r="F46" s="300" t="str">
        <f>IF(入力!C38="","",入力!C37&amp;"　"&amp;入力!E37&amp;"
"&amp;入力!C38&amp;"　"&amp;入力!E38)</f>
        <v>ヤハギ　タイキ
矢萩　大揮</v>
      </c>
      <c r="G46" s="301"/>
      <c r="H46" s="301"/>
      <c r="I46" s="301"/>
      <c r="J46" s="301"/>
      <c r="K46" s="301"/>
      <c r="L46" s="301"/>
      <c r="M46" s="301"/>
      <c r="N46" s="301"/>
      <c r="O46" s="301"/>
      <c r="P46" s="302"/>
      <c r="Q46" s="306" t="str">
        <f>IF(入力!G37="","",入力!G37)</f>
        <v>4年</v>
      </c>
      <c r="R46" s="307"/>
      <c r="S46" s="308"/>
      <c r="T46" s="312" t="str">
        <f>IF(入力!I37="","",入力!I37)</f>
        <v>法典東小学校</v>
      </c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/>
      <c r="AJ46" s="306">
        <f>IF(入力!M37="","",入力!M37)</f>
        <v>513146996</v>
      </c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8"/>
      <c r="AZ46" s="306" t="str">
        <f>IF(入力!P37="","",入力!P37)</f>
        <v>138㎝</v>
      </c>
      <c r="BA46" s="307"/>
      <c r="BB46" s="307"/>
      <c r="BC46" s="307"/>
      <c r="BD46" s="307"/>
      <c r="BE46" s="307"/>
      <c r="BF46" s="318"/>
    </row>
    <row r="47" spans="3:58" ht="15" customHeight="1">
      <c r="C47" s="320"/>
      <c r="D47" s="321"/>
      <c r="E47" s="322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5"/>
      <c r="Q47" s="326"/>
      <c r="R47" s="327"/>
      <c r="S47" s="328"/>
      <c r="T47" s="329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1"/>
      <c r="AJ47" s="326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8"/>
      <c r="AZ47" s="326"/>
      <c r="BA47" s="327"/>
      <c r="BB47" s="327"/>
      <c r="BC47" s="327"/>
      <c r="BD47" s="327"/>
      <c r="BE47" s="327"/>
      <c r="BF47" s="332"/>
    </row>
    <row r="48" spans="3:58" ht="15" customHeight="1">
      <c r="C48" s="294">
        <f>IF(入力!B39="","",入力!B39)</f>
        <v>8</v>
      </c>
      <c r="D48" s="295"/>
      <c r="E48" s="296"/>
      <c r="F48" s="300" t="str">
        <f>IF(入力!C40="","",入力!C39&amp;"　"&amp;入力!E39&amp;"
"&amp;入力!C40&amp;"　"&amp;入力!E40)</f>
        <v>タマル　ヒビキ
田丸　響希</v>
      </c>
      <c r="G48" s="301"/>
      <c r="H48" s="301"/>
      <c r="I48" s="301"/>
      <c r="J48" s="301"/>
      <c r="K48" s="301"/>
      <c r="L48" s="301"/>
      <c r="M48" s="301"/>
      <c r="N48" s="301"/>
      <c r="O48" s="301"/>
      <c r="P48" s="302"/>
      <c r="Q48" s="306" t="str">
        <f>IF(入力!G39="","",入力!G39)</f>
        <v>4年</v>
      </c>
      <c r="R48" s="307"/>
      <c r="S48" s="308"/>
      <c r="T48" s="312" t="str">
        <f>IF(入力!I39="","",入力!I39)</f>
        <v>法典東小学校</v>
      </c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4"/>
      <c r="AJ48" s="306">
        <f>IF(入力!M39="","",入力!M39)</f>
        <v>513739775</v>
      </c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8"/>
      <c r="AZ48" s="306" t="str">
        <f>IF(入力!P39="","",入力!P39)</f>
        <v>128㎝</v>
      </c>
      <c r="BA48" s="307"/>
      <c r="BB48" s="307"/>
      <c r="BC48" s="307"/>
      <c r="BD48" s="307"/>
      <c r="BE48" s="307"/>
      <c r="BF48" s="318"/>
    </row>
    <row r="49" spans="3:58" ht="15" customHeight="1">
      <c r="C49" s="320"/>
      <c r="D49" s="321"/>
      <c r="E49" s="322"/>
      <c r="F49" s="323"/>
      <c r="G49" s="324"/>
      <c r="H49" s="324"/>
      <c r="I49" s="324"/>
      <c r="J49" s="324"/>
      <c r="K49" s="324"/>
      <c r="L49" s="324"/>
      <c r="M49" s="324"/>
      <c r="N49" s="324"/>
      <c r="O49" s="324"/>
      <c r="P49" s="325"/>
      <c r="Q49" s="326"/>
      <c r="R49" s="327"/>
      <c r="S49" s="328"/>
      <c r="T49" s="329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1"/>
      <c r="AJ49" s="326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8"/>
      <c r="AZ49" s="326"/>
      <c r="BA49" s="327"/>
      <c r="BB49" s="327"/>
      <c r="BC49" s="327"/>
      <c r="BD49" s="327"/>
      <c r="BE49" s="327"/>
      <c r="BF49" s="332"/>
    </row>
    <row r="50" spans="3:58" ht="15" customHeight="1">
      <c r="C50" s="294">
        <f>IF(入力!B41="","",入力!B41)</f>
        <v>9</v>
      </c>
      <c r="D50" s="295"/>
      <c r="E50" s="296"/>
      <c r="F50" s="300" t="str">
        <f>IF(入力!C42="","",入力!C41&amp;"　"&amp;入力!E41&amp;"
"&amp;入力!C42&amp;"　"&amp;入力!E42)</f>
        <v>アリミズ　ソウマ
有水　蒼真</v>
      </c>
      <c r="G50" s="301"/>
      <c r="H50" s="301"/>
      <c r="I50" s="301"/>
      <c r="J50" s="301"/>
      <c r="K50" s="301"/>
      <c r="L50" s="301"/>
      <c r="M50" s="301"/>
      <c r="N50" s="301"/>
      <c r="O50" s="301"/>
      <c r="P50" s="302"/>
      <c r="Q50" s="306" t="str">
        <f>IF(入力!G41="","",入力!G41)</f>
        <v>2年</v>
      </c>
      <c r="R50" s="307"/>
      <c r="S50" s="308"/>
      <c r="T50" s="312" t="str">
        <f>IF(入力!I41="","",入力!I41)</f>
        <v>法典東小学校</v>
      </c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4"/>
      <c r="AJ50" s="306">
        <f>IF(入力!M41="","",入力!M41)</f>
        <v>515468476</v>
      </c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7"/>
      <c r="AY50" s="308"/>
      <c r="AZ50" s="306" t="str">
        <f>IF(入力!P41="","",入力!P41)</f>
        <v>127㎝</v>
      </c>
      <c r="BA50" s="307"/>
      <c r="BB50" s="307"/>
      <c r="BC50" s="307"/>
      <c r="BD50" s="307"/>
      <c r="BE50" s="307"/>
      <c r="BF50" s="318"/>
    </row>
    <row r="51" spans="3:58" ht="15" customHeight="1">
      <c r="C51" s="320"/>
      <c r="D51" s="321"/>
      <c r="E51" s="322"/>
      <c r="F51" s="323"/>
      <c r="G51" s="324"/>
      <c r="H51" s="324"/>
      <c r="I51" s="324"/>
      <c r="J51" s="324"/>
      <c r="K51" s="324"/>
      <c r="L51" s="324"/>
      <c r="M51" s="324"/>
      <c r="N51" s="324"/>
      <c r="O51" s="324"/>
      <c r="P51" s="325"/>
      <c r="Q51" s="326"/>
      <c r="R51" s="327"/>
      <c r="S51" s="328"/>
      <c r="T51" s="329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1"/>
      <c r="AJ51" s="326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8"/>
      <c r="AZ51" s="326"/>
      <c r="BA51" s="327"/>
      <c r="BB51" s="327"/>
      <c r="BC51" s="327"/>
      <c r="BD51" s="327"/>
      <c r="BE51" s="327"/>
      <c r="BF51" s="332"/>
    </row>
    <row r="52" spans="3:58" ht="15" customHeight="1">
      <c r="C52" s="294" t="str">
        <f>IF(入力!B43="","",入力!B43)</f>
        <v/>
      </c>
      <c r="D52" s="295"/>
      <c r="E52" s="296"/>
      <c r="F52" s="300" t="str">
        <f>IF(入力!C44="","",入力!C43&amp;"　"&amp;入力!E43&amp;"
"&amp;入力!C44&amp;"　"&amp;入力!E44)</f>
        <v/>
      </c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306" t="str">
        <f>IF(入力!G43="","",入力!G43)</f>
        <v/>
      </c>
      <c r="R52" s="307"/>
      <c r="S52" s="308"/>
      <c r="T52" s="312" t="str">
        <f>IF(入力!I43="","",入力!I43)</f>
        <v/>
      </c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4"/>
      <c r="AJ52" s="306" t="str">
        <f>IF(入力!M43="","",入力!M43)</f>
        <v/>
      </c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8"/>
      <c r="AZ52" s="306" t="str">
        <f>IF(入力!P43="","",入力!P43)</f>
        <v/>
      </c>
      <c r="BA52" s="307"/>
      <c r="BB52" s="307"/>
      <c r="BC52" s="307"/>
      <c r="BD52" s="307"/>
      <c r="BE52" s="307"/>
      <c r="BF52" s="318"/>
    </row>
    <row r="53" spans="3:58" ht="15" customHeight="1">
      <c r="C53" s="320"/>
      <c r="D53" s="321"/>
      <c r="E53" s="322"/>
      <c r="F53" s="323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7"/>
      <c r="S53" s="328"/>
      <c r="T53" s="329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1"/>
      <c r="AJ53" s="326"/>
      <c r="AK53" s="327"/>
      <c r="AL53" s="327"/>
      <c r="AM53" s="327"/>
      <c r="AN53" s="327"/>
      <c r="AO53" s="327"/>
      <c r="AP53" s="327"/>
      <c r="AQ53" s="327"/>
      <c r="AR53" s="327"/>
      <c r="AS53" s="327"/>
      <c r="AT53" s="327"/>
      <c r="AU53" s="327"/>
      <c r="AV53" s="327"/>
      <c r="AW53" s="327"/>
      <c r="AX53" s="327"/>
      <c r="AY53" s="328"/>
      <c r="AZ53" s="326"/>
      <c r="BA53" s="327"/>
      <c r="BB53" s="327"/>
      <c r="BC53" s="327"/>
      <c r="BD53" s="327"/>
      <c r="BE53" s="327"/>
      <c r="BF53" s="332"/>
    </row>
    <row r="54" spans="3:58" ht="15" customHeight="1">
      <c r="C54" s="294" t="str">
        <f>IF(入力!B45="","",入力!B45)</f>
        <v/>
      </c>
      <c r="D54" s="295"/>
      <c r="E54" s="296"/>
      <c r="F54" s="300" t="str">
        <f>IF(入力!C46="","",入力!C45&amp;"　"&amp;入力!E45&amp;"
"&amp;入力!C46&amp;"　"&amp;入力!E46)</f>
        <v/>
      </c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306" t="str">
        <f>IF(入力!G45="","",入力!G45)</f>
        <v/>
      </c>
      <c r="R54" s="307"/>
      <c r="S54" s="308"/>
      <c r="T54" s="312" t="str">
        <f>IF(入力!I45="","",入力!I45)</f>
        <v/>
      </c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4"/>
      <c r="AJ54" s="306" t="str">
        <f>IF(入力!M45="","",入力!M45)</f>
        <v/>
      </c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8"/>
      <c r="AZ54" s="306" t="str">
        <f>IF(入力!P45="","",入力!P45)</f>
        <v/>
      </c>
      <c r="BA54" s="307"/>
      <c r="BB54" s="307"/>
      <c r="BC54" s="307"/>
      <c r="BD54" s="307"/>
      <c r="BE54" s="307"/>
      <c r="BF54" s="318"/>
    </row>
    <row r="55" spans="3:58" ht="15" customHeight="1">
      <c r="C55" s="320"/>
      <c r="D55" s="321"/>
      <c r="E55" s="322"/>
      <c r="F55" s="323"/>
      <c r="G55" s="324"/>
      <c r="H55" s="324"/>
      <c r="I55" s="324"/>
      <c r="J55" s="324"/>
      <c r="K55" s="324"/>
      <c r="L55" s="324"/>
      <c r="M55" s="324"/>
      <c r="N55" s="324"/>
      <c r="O55" s="324"/>
      <c r="P55" s="325"/>
      <c r="Q55" s="326"/>
      <c r="R55" s="327"/>
      <c r="S55" s="328"/>
      <c r="T55" s="329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1"/>
      <c r="AJ55" s="326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8"/>
      <c r="AZ55" s="326"/>
      <c r="BA55" s="327"/>
      <c r="BB55" s="327"/>
      <c r="BC55" s="327"/>
      <c r="BD55" s="327"/>
      <c r="BE55" s="327"/>
      <c r="BF55" s="332"/>
    </row>
    <row r="56" spans="3:58" ht="15" customHeight="1">
      <c r="C56" s="294" t="str">
        <f>IF(入力!B47="","",入力!B47)</f>
        <v/>
      </c>
      <c r="D56" s="295"/>
      <c r="E56" s="296"/>
      <c r="F56" s="300" t="str">
        <f>IF(入力!C48="","",入力!C47&amp;"　"&amp;入力!E47&amp;"
"&amp;入力!C48&amp;"　"&amp;入力!E48)</f>
        <v/>
      </c>
      <c r="G56" s="301"/>
      <c r="H56" s="301"/>
      <c r="I56" s="301"/>
      <c r="J56" s="301"/>
      <c r="K56" s="301"/>
      <c r="L56" s="301"/>
      <c r="M56" s="301"/>
      <c r="N56" s="301"/>
      <c r="O56" s="301"/>
      <c r="P56" s="302"/>
      <c r="Q56" s="306" t="str">
        <f>IF(入力!G47="","",入力!G47)</f>
        <v/>
      </c>
      <c r="R56" s="307"/>
      <c r="S56" s="308"/>
      <c r="T56" s="312" t="str">
        <f>IF(入力!I47="","",入力!I47)</f>
        <v/>
      </c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4"/>
      <c r="AJ56" s="306" t="str">
        <f>IF(入力!M47="","",入力!M47)</f>
        <v/>
      </c>
      <c r="AK56" s="307"/>
      <c r="AL56" s="307"/>
      <c r="AM56" s="307"/>
      <c r="AN56" s="307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6" t="str">
        <f>IF(入力!P47="","",入力!P47)</f>
        <v/>
      </c>
      <c r="BA56" s="307"/>
      <c r="BB56" s="307"/>
      <c r="BC56" s="307"/>
      <c r="BD56" s="307"/>
      <c r="BE56" s="307"/>
      <c r="BF56" s="318"/>
    </row>
    <row r="57" spans="3:58" ht="15" customHeight="1" thickBot="1">
      <c r="C57" s="297"/>
      <c r="D57" s="298"/>
      <c r="E57" s="299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5"/>
      <c r="Q57" s="309"/>
      <c r="R57" s="310"/>
      <c r="S57" s="311"/>
      <c r="T57" s="315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7"/>
      <c r="AJ57" s="309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1"/>
      <c r="AZ57" s="309"/>
      <c r="BA57" s="310"/>
      <c r="BB57" s="310"/>
      <c r="BC57" s="310"/>
      <c r="BD57" s="310"/>
      <c r="BE57" s="310"/>
      <c r="BF57" s="31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" customHeight="1">
      <c r="A2" s="276" t="s">
        <v>0</v>
      </c>
      <c r="B2" s="276"/>
      <c r="C2" s="287" t="str">
        <f>IF(入力!C3="","",入力!C3)</f>
        <v>法典東スポーツクラブ</v>
      </c>
      <c r="D2" s="287"/>
      <c r="E2" s="287"/>
      <c r="F2" s="287"/>
      <c r="G2" s="287"/>
      <c r="H2" s="287"/>
      <c r="I2" s="287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431605888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田中　辰憲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506095960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091ｃ0183799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" customHeight="1">
      <c r="A9" s="276" t="s">
        <v>19</v>
      </c>
      <c r="B9" s="276"/>
      <c r="C9" s="277" t="str">
        <f>IF(入力!C10="","",入力!C10&amp;"　"&amp;入力!E10)</f>
        <v>星　洋二</v>
      </c>
      <c r="D9" s="278"/>
      <c r="E9" s="278"/>
      <c r="F9" s="278"/>
      <c r="G9" s="284">
        <f>IF(入力!G9="","",入力!G9)</f>
        <v>510164323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" customHeight="1">
      <c r="A11" s="276" t="s">
        <v>20</v>
      </c>
      <c r="B11" s="276"/>
      <c r="C11" s="277" t="str">
        <f>IF(入力!C12="","",入力!C12&amp;"　"&amp;入力!E12)</f>
        <v>平野　利一</v>
      </c>
      <c r="D11" s="278"/>
      <c r="E11" s="278"/>
      <c r="F11" s="278"/>
      <c r="G11" s="284">
        <f>IF(入力!G11="","",入力!G11)</f>
        <v>506435354</v>
      </c>
      <c r="H11" s="284"/>
      <c r="I11" s="284"/>
      <c r="J11" s="284">
        <f>IF(入力!J11="","",入力!J11)</f>
        <v>10067</v>
      </c>
      <c r="K11" s="284"/>
      <c r="L11" s="284"/>
      <c r="M11" s="284" t="str">
        <f>IF(入力!M11="","",入力!M11)</f>
        <v/>
      </c>
      <c r="N11" s="284"/>
      <c r="O11" s="284"/>
    </row>
    <row r="12" spans="1:15" ht="14.4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田中　辰夫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" customHeight="1">
      <c r="A17" s="276" t="s">
        <v>6</v>
      </c>
      <c r="B17" s="276"/>
      <c r="C17" s="287" t="str">
        <f>IF(入力!C17="","",入力!C17&amp;"　"&amp;入力!E17)</f>
        <v>船橋市旭町2-10-21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" customHeight="1">
      <c r="A19" s="276" t="s">
        <v>7</v>
      </c>
      <c r="B19" s="276"/>
      <c r="C19" s="287" t="str">
        <f>IF(入力!C19="","",入力!C19&amp;"　"&amp;入力!E19)</f>
        <v>047-438-6356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" customHeight="1">
      <c r="A21" s="276" t="s">
        <v>8</v>
      </c>
      <c r="B21" s="276"/>
      <c r="C21" s="287" t="str">
        <f>IF(入力!C21="","",入力!C21&amp;"－"&amp;入力!E21&amp;"－"&amp;入力!G21)</f>
        <v>90－5308－9034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大日方　伶央</v>
      </c>
      <c r="D25" s="278"/>
      <c r="E25" s="278"/>
      <c r="F25" s="278"/>
      <c r="G25" s="276" t="str">
        <f>IF(入力!G25="","",入力!G25)</f>
        <v>6年</v>
      </c>
      <c r="H25" s="276" t="str">
        <f>IF(入力!H25="","",入力!H25)</f>
        <v/>
      </c>
      <c r="I25" s="276" t="str">
        <f>IF(入力!I25="","",入力!I25)</f>
        <v>行田東小学校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511415666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小谷　知輝</v>
      </c>
      <c r="D27" s="278"/>
      <c r="E27" s="278"/>
      <c r="F27" s="278"/>
      <c r="G27" s="276" t="str">
        <f>IF(入力!G27="","",入力!G27)</f>
        <v>6年</v>
      </c>
      <c r="H27" s="276" t="str">
        <f>IF(入力!H27="","",入力!H27)</f>
        <v/>
      </c>
      <c r="I27" s="276" t="str">
        <f>IF(入力!I27="","",入力!I27)</f>
        <v>法典小学校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513446969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日詰　太陽</v>
      </c>
      <c r="D29" s="278"/>
      <c r="E29" s="278"/>
      <c r="F29" s="278"/>
      <c r="G29" s="276" t="str">
        <f>IF(入力!G29="","",入力!G29)</f>
        <v>6年</v>
      </c>
      <c r="H29" s="276" t="str">
        <f>IF(入力!H29="","",入力!H29)</f>
        <v/>
      </c>
      <c r="I29" s="276" t="str">
        <f>IF(入力!I29="","",入力!I29)</f>
        <v>法典小学校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513146989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加賀　遼哉</v>
      </c>
      <c r="D31" s="278"/>
      <c r="E31" s="278"/>
      <c r="F31" s="278"/>
      <c r="G31" s="276" t="str">
        <f>IF(入力!G31="","",入力!G31)</f>
        <v>5年</v>
      </c>
      <c r="H31" s="276" t="str">
        <f>IF(入力!H31="","",入力!H31)</f>
        <v/>
      </c>
      <c r="I31" s="276" t="str">
        <f>IF(入力!I31="","",入力!I31)</f>
        <v>市川市立柏井小学校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511569833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佐原　正翔</v>
      </c>
      <c r="D33" s="278"/>
      <c r="E33" s="278"/>
      <c r="F33" s="278"/>
      <c r="G33" s="276" t="str">
        <f>IF(入力!G33="","",入力!G33)</f>
        <v>5年</v>
      </c>
      <c r="H33" s="276" t="str">
        <f>IF(入力!H33="","",入力!H33)</f>
        <v/>
      </c>
      <c r="I33" s="276" t="str">
        <f>IF(入力!I33="","",入力!I33)</f>
        <v>船橋小学校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510207006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川原　淑矢</v>
      </c>
      <c r="D35" s="278"/>
      <c r="E35" s="278"/>
      <c r="F35" s="278"/>
      <c r="G35" s="276" t="str">
        <f>IF(入力!G35="","",入力!G35)</f>
        <v>4年</v>
      </c>
      <c r="H35" s="276" t="str">
        <f>IF(入力!H35="","",入力!H35)</f>
        <v/>
      </c>
      <c r="I35" s="276" t="str">
        <f>IF(入力!I35="","",入力!I35)</f>
        <v>塚田小学校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513137329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矢萩　大揮</v>
      </c>
      <c r="D37" s="278"/>
      <c r="E37" s="278"/>
      <c r="F37" s="278"/>
      <c r="G37" s="276" t="str">
        <f>IF(入力!G37="","",入力!G37)</f>
        <v>4年</v>
      </c>
      <c r="H37" s="276" t="str">
        <f>IF(入力!H37="","",入力!H37)</f>
        <v/>
      </c>
      <c r="I37" s="276" t="str">
        <f>IF(入力!I37="","",入力!I37)</f>
        <v>法典東小学校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513146996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田丸　響希</v>
      </c>
      <c r="D39" s="278"/>
      <c r="E39" s="278"/>
      <c r="F39" s="278"/>
      <c r="G39" s="276" t="str">
        <f>IF(入力!G39="","",入力!G39)</f>
        <v>4年</v>
      </c>
      <c r="H39" s="276" t="str">
        <f>IF(入力!H39="","",入力!H39)</f>
        <v/>
      </c>
      <c r="I39" s="276" t="str">
        <f>IF(入力!I39="","",入力!I39)</f>
        <v>法典東小学校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513739775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有水　蒼真</v>
      </c>
      <c r="D41" s="278"/>
      <c r="E41" s="278"/>
      <c r="F41" s="278"/>
      <c r="G41" s="276" t="str">
        <f>IF(入力!G41="","",入力!G41)</f>
        <v>2年</v>
      </c>
      <c r="H41" s="276" t="str">
        <f>IF(入力!H41="","",入力!H41)</f>
        <v/>
      </c>
      <c r="I41" s="276" t="str">
        <f>IF(入力!I41="","",入力!I41)</f>
        <v>法典東小学校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515468476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" customHeight="1">
      <c r="A2" s="276" t="s">
        <v>0</v>
      </c>
      <c r="B2" s="276"/>
      <c r="C2" s="287" t="str">
        <f>IF(入力!C3="","",入力!C3)</f>
        <v>法典東スポーツクラブ</v>
      </c>
      <c r="D2" s="287"/>
      <c r="E2" s="287"/>
      <c r="F2" s="287"/>
      <c r="G2" s="287"/>
      <c r="H2" s="287"/>
      <c r="I2" s="287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431605888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田中　辰憲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506095960</v>
      </c>
      <c r="H7" s="284"/>
      <c r="I7" s="284"/>
      <c r="J7" s="284" t="str">
        <f>IF(入力!J7="","",入力!J7)</f>
        <v/>
      </c>
      <c r="K7" s="284"/>
      <c r="L7" s="284"/>
      <c r="M7" s="284" t="str">
        <f>IF(入力!M7="","",入力!M7)</f>
        <v>091ｃ0183799</v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" customHeight="1">
      <c r="A9" s="276" t="s">
        <v>19</v>
      </c>
      <c r="B9" s="276"/>
      <c r="C9" s="277" t="str">
        <f>IF(入力!C10="","",入力!C10&amp;"　"&amp;入力!E10)</f>
        <v>星　洋二</v>
      </c>
      <c r="D9" s="278"/>
      <c r="E9" s="278"/>
      <c r="F9" s="278"/>
      <c r="G9" s="284">
        <f>IF(入力!G9="","",入力!G9)</f>
        <v>510164323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" customHeight="1">
      <c r="A11" s="276" t="s">
        <v>20</v>
      </c>
      <c r="B11" s="276"/>
      <c r="C11" s="277" t="str">
        <f>IF(入力!C12="","",入力!C12&amp;"　"&amp;入力!E12)</f>
        <v>平野　利一</v>
      </c>
      <c r="D11" s="278"/>
      <c r="E11" s="278"/>
      <c r="F11" s="278"/>
      <c r="G11" s="284">
        <f>IF(入力!G11="","",入力!G11)</f>
        <v>506435354</v>
      </c>
      <c r="H11" s="284"/>
      <c r="I11" s="284"/>
      <c r="J11" s="284">
        <f>IF(入力!J11="","",入力!J11)</f>
        <v>10067</v>
      </c>
      <c r="K11" s="284"/>
      <c r="L11" s="284"/>
      <c r="M11" s="284" t="str">
        <f>IF(入力!M11="","",入力!M11)</f>
        <v/>
      </c>
      <c r="N11" s="284"/>
      <c r="O11" s="284"/>
    </row>
    <row r="12" spans="1:15" ht="14.4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/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田中　辰夫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" customHeight="1">
      <c r="A17" s="276" t="s">
        <v>6</v>
      </c>
      <c r="B17" s="276"/>
      <c r="C17" s="287" t="str">
        <f>IF(入力!C17="","",入力!C17&amp;"　"&amp;入力!E17)</f>
        <v>船橋市旭町2-10-21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" customHeight="1">
      <c r="A19" s="276" t="s">
        <v>7</v>
      </c>
      <c r="B19" s="276"/>
      <c r="C19" s="287" t="str">
        <f>IF(入力!C19="","",入力!C19&amp;"　"&amp;入力!E19)</f>
        <v>047-438-6356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" customHeight="1">
      <c r="A21" s="276" t="s">
        <v>8</v>
      </c>
      <c r="B21" s="276"/>
      <c r="C21" s="287" t="str">
        <f>IF(入力!C21="","",入力!C21&amp;"－"&amp;入力!E21&amp;"－"&amp;入力!G21)</f>
        <v>90－5308－9034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77" t="str">
        <f>IF(入力!C26="","",入力!C26&amp;"　"&amp;入力!E26)</f>
        <v>大日方　伶央</v>
      </c>
      <c r="D25" s="278"/>
      <c r="E25" s="278"/>
      <c r="F25" s="278"/>
      <c r="G25" s="276" t="str">
        <f>IF(入力!G25="","",入力!G25)</f>
        <v>6年</v>
      </c>
      <c r="H25" s="276" t="str">
        <f>IF(入力!H25="","",入力!H25)</f>
        <v/>
      </c>
      <c r="I25" s="276" t="str">
        <f>IF(入力!I25="","",入力!I25)</f>
        <v>行田東小学校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511415666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小谷　知輝</v>
      </c>
      <c r="D27" s="278"/>
      <c r="E27" s="278"/>
      <c r="F27" s="278"/>
      <c r="G27" s="276" t="str">
        <f>IF(入力!G27="","",入力!G27)</f>
        <v>6年</v>
      </c>
      <c r="H27" s="276" t="str">
        <f>IF(入力!H27="","",入力!H27)</f>
        <v/>
      </c>
      <c r="I27" s="276" t="str">
        <f>IF(入力!I27="","",入力!I27)</f>
        <v>法典小学校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513446969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日詰　太陽</v>
      </c>
      <c r="D29" s="278"/>
      <c r="E29" s="278"/>
      <c r="F29" s="278"/>
      <c r="G29" s="276" t="str">
        <f>IF(入力!G29="","",入力!G29)</f>
        <v>6年</v>
      </c>
      <c r="H29" s="276" t="str">
        <f>IF(入力!H29="","",入力!H29)</f>
        <v/>
      </c>
      <c r="I29" s="276" t="str">
        <f>IF(入力!I29="","",入力!I29)</f>
        <v>法典小学校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513146989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加賀　遼哉</v>
      </c>
      <c r="D31" s="278"/>
      <c r="E31" s="278"/>
      <c r="F31" s="278"/>
      <c r="G31" s="276" t="str">
        <f>IF(入力!G31="","",入力!G31)</f>
        <v>5年</v>
      </c>
      <c r="H31" s="276" t="str">
        <f>IF(入力!H31="","",入力!H31)</f>
        <v/>
      </c>
      <c r="I31" s="276" t="str">
        <f>IF(入力!I31="","",入力!I31)</f>
        <v>市川市立柏井小学校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511569833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佐原　正翔</v>
      </c>
      <c r="D33" s="278"/>
      <c r="E33" s="278"/>
      <c r="F33" s="278"/>
      <c r="G33" s="276" t="str">
        <f>IF(入力!G33="","",入力!G33)</f>
        <v>5年</v>
      </c>
      <c r="H33" s="276" t="str">
        <f>IF(入力!H33="","",入力!H33)</f>
        <v/>
      </c>
      <c r="I33" s="276" t="str">
        <f>IF(入力!I33="","",入力!I33)</f>
        <v>船橋小学校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510207006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川原　淑矢</v>
      </c>
      <c r="D35" s="278"/>
      <c r="E35" s="278"/>
      <c r="F35" s="278"/>
      <c r="G35" s="276" t="str">
        <f>IF(入力!G35="","",入力!G35)</f>
        <v>4年</v>
      </c>
      <c r="H35" s="276" t="str">
        <f>IF(入力!H35="","",入力!H35)</f>
        <v/>
      </c>
      <c r="I35" s="276" t="str">
        <f>IF(入力!I35="","",入力!I35)</f>
        <v>塚田小学校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513137329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矢萩　大揮</v>
      </c>
      <c r="D37" s="278"/>
      <c r="E37" s="278"/>
      <c r="F37" s="278"/>
      <c r="G37" s="276" t="str">
        <f>IF(入力!G37="","",入力!G37)</f>
        <v>4年</v>
      </c>
      <c r="H37" s="276" t="str">
        <f>IF(入力!H37="","",入力!H37)</f>
        <v/>
      </c>
      <c r="I37" s="276" t="str">
        <f>IF(入力!I37="","",入力!I37)</f>
        <v>法典東小学校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513146996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田丸　響希</v>
      </c>
      <c r="D39" s="278"/>
      <c r="E39" s="278"/>
      <c r="F39" s="278"/>
      <c r="G39" s="276" t="str">
        <f>IF(入力!G39="","",入力!G39)</f>
        <v>4年</v>
      </c>
      <c r="H39" s="276" t="str">
        <f>IF(入力!H39="","",入力!H39)</f>
        <v/>
      </c>
      <c r="I39" s="276" t="str">
        <f>IF(入力!I39="","",入力!I39)</f>
        <v>法典東小学校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513739775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有水　蒼真</v>
      </c>
      <c r="D41" s="278"/>
      <c r="E41" s="278"/>
      <c r="F41" s="278"/>
      <c r="G41" s="276" t="str">
        <f>IF(入力!G41="","",入力!G41)</f>
        <v>2年</v>
      </c>
      <c r="H41" s="276" t="str">
        <f>IF(入力!H41="","",入力!H41)</f>
        <v/>
      </c>
      <c r="I41" s="276" t="str">
        <f>IF(入力!I41="","",入力!I41)</f>
        <v>法典東小学校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515468476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男子</v>
      </c>
      <c r="I5" s="29">
        <f>入力!Y25</f>
        <v>9</v>
      </c>
      <c r="J5" s="456" t="str">
        <f>IF(入力!A55="","",入力!A55)</f>
        <v>キャプテン大日方が鋭く狙い、小谷がブロックで阻止し、日詰がボールを繋ぎます。合言葉は全員バレー。チームワークの良さは誰にも負けません。常に上を目指して、勝利を掴みとります。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東武野田線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辰憲</v>
      </c>
      <c r="E16" s="33" t="str">
        <f>IF(入力!C7="","",入力!C7)</f>
        <v>タナカ</v>
      </c>
      <c r="F16" s="33" t="str">
        <f>IF(入力!E7="","",入力!E7)</f>
        <v>タツノリ</v>
      </c>
      <c r="G16" s="33">
        <f>IF(入力!G7="","",入力!G7)</f>
        <v>506095960</v>
      </c>
      <c r="H16" s="33" t="str">
        <f>IF(入力!J7="","",入力!J7)</f>
        <v/>
      </c>
      <c r="I16" s="33" t="str">
        <f>IF(入力!M7="","",入力!M7)</f>
        <v>091ｃ0183799</v>
      </c>
      <c r="J16" s="33"/>
      <c r="K16" s="33"/>
      <c r="L16" s="33" t="str">
        <f>IF(入力!AT7="","",入力!AT7)</f>
        <v>33歳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>45歳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0801</v>
      </c>
      <c r="T17" s="33" t="str">
        <f>IF(入力!P10="","",入力!P10)</f>
        <v>船橋市高野台4-8-31</v>
      </c>
      <c r="U17" s="33" t="str">
        <f>IF(入力!AL9="","",入力!AL9)</f>
        <v>047</v>
      </c>
      <c r="V17" s="33" t="str">
        <f>IF(入力!AK10="","",入力!AK10)</f>
        <v>447</v>
      </c>
      <c r="W17" s="33" t="str">
        <f>IF(入力!AP10="","",入力!AP10)</f>
        <v>7130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 t="str">
        <f>IF(入力!AT11="","",入力!AT11)</f>
        <v>76歳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0851</v>
      </c>
      <c r="T20" s="33" t="str">
        <f>IF(入力!P12="","",入力!P12)</f>
        <v>船橋市馬込町910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6893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>64歳</v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>271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大日方</v>
      </c>
      <c r="D24" s="75" t="str">
        <f>VLOOKUP($B$51,$A$53:$F$352,4)</f>
        <v>伶央</v>
      </c>
      <c r="E24" s="75" t="str">
        <f>VLOOKUP($B$51,$A$53:$F$352,5)</f>
        <v>オオヒナタ</v>
      </c>
      <c r="F24" s="75" t="str">
        <f>VLOOKUP($B$51,$A$53:$F$352,6)</f>
        <v>レオ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大日方</v>
      </c>
      <c r="D53" s="33" t="str">
        <f>IF(入力!E26="","",入力!E26)</f>
        <v>伶央</v>
      </c>
      <c r="E53" s="33" t="str">
        <f>IF(入力!C25="","",入力!C25)</f>
        <v>オオヒナタ</v>
      </c>
      <c r="F53" s="33" t="str">
        <f>IF(入力!E25="","",入力!E25)</f>
        <v>レオ</v>
      </c>
      <c r="G53" s="33">
        <f>IF(入力!M25="","",入力!M25)</f>
        <v>511415666</v>
      </c>
      <c r="H53" s="33" t="str">
        <f>IF(入力!I25="","",入力!I25)</f>
        <v>行田東小学校</v>
      </c>
      <c r="I53" s="33" t="str">
        <f>IF(入力!G25="","",入力!G25)</f>
        <v>6年</v>
      </c>
      <c r="J53" s="33" t="str">
        <f>IF(入力!P25="","",入力!P25)</f>
        <v>149㎝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小谷</v>
      </c>
      <c r="D54" s="33" t="str">
        <f>IF(入力!E28="","",入力!E28)</f>
        <v>知輝</v>
      </c>
      <c r="E54" s="33" t="str">
        <f>IF(入力!C27="","",入力!C27)</f>
        <v>コタニ</v>
      </c>
      <c r="F54" s="33" t="str">
        <f>IF(入力!E27="","",入力!E27)</f>
        <v>トモキ</v>
      </c>
      <c r="G54" s="33">
        <f>IF(入力!M27="","",入力!M27)</f>
        <v>513446969</v>
      </c>
      <c r="H54" s="33" t="str">
        <f>IF(入力!I27="","",入力!I27)</f>
        <v>法典小学校</v>
      </c>
      <c r="I54" s="33" t="str">
        <f>IF(入力!G27="","",入力!G27)</f>
        <v>6年</v>
      </c>
      <c r="J54" s="33" t="str">
        <f>IF(入力!P27="","",入力!P27)</f>
        <v>151㎝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日詰</v>
      </c>
      <c r="D55" s="33" t="str">
        <f>IF(入力!E30="","",入力!E30)</f>
        <v>太陽</v>
      </c>
      <c r="E55" s="33" t="str">
        <f>IF(入力!C29="","",入力!C29)</f>
        <v>ヒヅメ</v>
      </c>
      <c r="F55" s="33" t="str">
        <f>IF(入力!E29="","",入力!E29)</f>
        <v>タイヨウ</v>
      </c>
      <c r="G55" s="33">
        <f>IF(入力!M29="","",入力!M29)</f>
        <v>513146989</v>
      </c>
      <c r="H55" s="33" t="str">
        <f>IF(入力!I29="","",入力!I29)</f>
        <v>法典小学校</v>
      </c>
      <c r="I55" s="33" t="str">
        <f>IF(入力!G29="","",入力!G29)</f>
        <v>6年</v>
      </c>
      <c r="J55" s="33" t="str">
        <f>IF(入力!P29="","",入力!P29)</f>
        <v>142㎝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加賀</v>
      </c>
      <c r="D56" s="33" t="str">
        <f>IF(入力!E32="","",入力!E32)</f>
        <v>遼哉</v>
      </c>
      <c r="E56" s="33" t="str">
        <f>IF(入力!C31="","",入力!C31)</f>
        <v>カガ</v>
      </c>
      <c r="F56" s="33" t="str">
        <f>IF(入力!E31="","",入力!E31)</f>
        <v>リョウヤ</v>
      </c>
      <c r="G56" s="33">
        <f>IF(入力!M31="","",入力!M31)</f>
        <v>511569833</v>
      </c>
      <c r="H56" s="33" t="str">
        <f>IF(入力!I31="","",入力!I31)</f>
        <v>市川市立柏井小学校</v>
      </c>
      <c r="I56" s="33" t="str">
        <f>IF(入力!G31="","",入力!G31)</f>
        <v>5年</v>
      </c>
      <c r="J56" s="33" t="str">
        <f>IF(入力!P31="","",入力!P31)</f>
        <v>145㎝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佐原</v>
      </c>
      <c r="D57" s="33" t="str">
        <f>IF(入力!E34="","",入力!E34)</f>
        <v>正翔</v>
      </c>
      <c r="E57" s="33" t="str">
        <f>IF(入力!C33="","",入力!C33)</f>
        <v>サハラ</v>
      </c>
      <c r="F57" s="33" t="str">
        <f>IF(入力!E33="","",入力!E33)</f>
        <v>マサト</v>
      </c>
      <c r="G57" s="33">
        <f>IF(入力!M33="","",入力!M33)</f>
        <v>510207006</v>
      </c>
      <c r="H57" s="33" t="str">
        <f>IF(入力!I33="","",入力!I33)</f>
        <v>船橋小学校</v>
      </c>
      <c r="I57" s="33" t="str">
        <f>IF(入力!G33="","",入力!G33)</f>
        <v>5年</v>
      </c>
      <c r="J57" s="33" t="str">
        <f>IF(入力!P33="","",入力!P33)</f>
        <v>141㎝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川原</v>
      </c>
      <c r="D58" s="33" t="str">
        <f>IF(入力!E36="","",入力!E36)</f>
        <v>淑矢</v>
      </c>
      <c r="E58" s="33" t="str">
        <f>IF(入力!C35="","",入力!C35)</f>
        <v>カワハラ</v>
      </c>
      <c r="F58" s="33" t="str">
        <f>IF(入力!E35="","",入力!E35)</f>
        <v>トシヤ</v>
      </c>
      <c r="G58" s="33">
        <f>IF(入力!M35="","",入力!M35)</f>
        <v>513137329</v>
      </c>
      <c r="H58" s="33" t="str">
        <f>IF(入力!I35="","",入力!I35)</f>
        <v>塚田小学校</v>
      </c>
      <c r="I58" s="33" t="str">
        <f>IF(入力!G35="","",入力!G35)</f>
        <v>4年</v>
      </c>
      <c r="J58" s="33" t="str">
        <f>IF(入力!P35="","",入力!P35)</f>
        <v>136㎝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矢萩</v>
      </c>
      <c r="D59" s="33" t="str">
        <f>IF(入力!E38="","",入力!E38)</f>
        <v>大揮</v>
      </c>
      <c r="E59" s="33" t="str">
        <f>IF(入力!C37="","",入力!C37)</f>
        <v>ヤハギ</v>
      </c>
      <c r="F59" s="33" t="str">
        <f>IF(入力!E37="","",入力!E37)</f>
        <v>タイキ</v>
      </c>
      <c r="G59" s="33">
        <f>IF(入力!M37="","",入力!M37)</f>
        <v>513146996</v>
      </c>
      <c r="H59" s="33" t="str">
        <f>IF(入力!I37="","",入力!I37)</f>
        <v>法典東小学校</v>
      </c>
      <c r="I59" s="33" t="str">
        <f>IF(入力!G37="","",入力!G37)</f>
        <v>4年</v>
      </c>
      <c r="J59" s="33" t="str">
        <f>IF(入力!P37="","",入力!P37)</f>
        <v>138㎝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田丸</v>
      </c>
      <c r="D60" s="33" t="str">
        <f>IF(入力!E40="","",入力!E40)</f>
        <v>響希</v>
      </c>
      <c r="E60" s="33" t="str">
        <f>IF(入力!C39="","",入力!C39)</f>
        <v>タマル</v>
      </c>
      <c r="F60" s="33" t="str">
        <f>IF(入力!E39="","",入力!E39)</f>
        <v>ヒビキ</v>
      </c>
      <c r="G60" s="33">
        <f>IF(入力!M39="","",入力!M39)</f>
        <v>513739775</v>
      </c>
      <c r="H60" s="33" t="str">
        <f>IF(入力!I39="","",入力!I39)</f>
        <v>法典東小学校</v>
      </c>
      <c r="I60" s="33" t="str">
        <f>IF(入力!G39="","",入力!G39)</f>
        <v>4年</v>
      </c>
      <c r="J60" s="33" t="str">
        <f>IF(入力!P39="","",入力!P39)</f>
        <v>128㎝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有水</v>
      </c>
      <c r="D61" s="33" t="str">
        <f>IF(入力!E42="","",入力!E42)</f>
        <v>蒼真</v>
      </c>
      <c r="E61" s="33" t="str">
        <f>IF(入力!C41="","",入力!C41)</f>
        <v>アリミズ</v>
      </c>
      <c r="F61" s="33" t="str">
        <f>IF(入力!E41="","",入力!E41)</f>
        <v>ソウマ</v>
      </c>
      <c r="G61" s="33">
        <f>IF(入力!M41="","",入力!M41)</f>
        <v>515468476</v>
      </c>
      <c r="H61" s="33" t="str">
        <f>IF(入力!I41="","",入力!I41)</f>
        <v>法典東小学校</v>
      </c>
      <c r="I61" s="33" t="str">
        <f>IF(入力!G41="","",入力!G41)</f>
        <v>2年</v>
      </c>
      <c r="J61" s="33" t="str">
        <f>IF(入力!P41="","",入力!P41)</f>
        <v>127㎝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kawahara</cp:lastModifiedBy>
  <cp:lastPrinted>2016-05-09T15:17:35Z</cp:lastPrinted>
  <dcterms:created xsi:type="dcterms:W3CDTF">2014-04-05T09:56:00Z</dcterms:created>
  <dcterms:modified xsi:type="dcterms:W3CDTF">2016-09-23T13:24:18Z</dcterms:modified>
</cp:coreProperties>
</file>