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iko sahara\Desktop\"/>
    </mc:Choice>
  </mc:AlternateContent>
  <workbookProtection lockStructure="1"/>
  <bookViews>
    <workbookView xWindow="0" yWindow="0" windowWidth="23040" windowHeight="937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13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L39" i="5"/>
  <c r="K39" i="5"/>
  <c r="J39" i="5"/>
  <c r="H39" i="5"/>
  <c r="O37" i="5"/>
  <c r="N37" i="5"/>
  <c r="L37" i="5"/>
  <c r="K37" i="5"/>
  <c r="J37" i="5"/>
  <c r="H37" i="5"/>
  <c r="O35" i="5"/>
  <c r="N35" i="5"/>
  <c r="L35" i="5"/>
  <c r="K35" i="5"/>
  <c r="J35" i="5"/>
  <c r="H35" i="5"/>
  <c r="O33" i="5"/>
  <c r="N33" i="5"/>
  <c r="L33" i="5"/>
  <c r="K33" i="5"/>
  <c r="J33" i="5"/>
  <c r="H33" i="5"/>
  <c r="O31" i="5"/>
  <c r="N31" i="5"/>
  <c r="L31" i="5"/>
  <c r="K31" i="5"/>
  <c r="J31" i="5"/>
  <c r="H31" i="5"/>
  <c r="O29" i="5"/>
  <c r="N29" i="5"/>
  <c r="L29" i="5"/>
  <c r="K29" i="5"/>
  <c r="J29" i="5"/>
  <c r="H29" i="5"/>
  <c r="O27" i="5"/>
  <c r="N27" i="5"/>
  <c r="L27" i="5"/>
  <c r="K27" i="5"/>
  <c r="J27" i="5"/>
  <c r="H27" i="5"/>
  <c r="O25" i="5"/>
  <c r="N25" i="5"/>
  <c r="L25" i="5"/>
  <c r="K25" i="5"/>
  <c r="J25" i="5"/>
  <c r="H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M9" i="5"/>
  <c r="J9" i="5"/>
  <c r="J7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<sst xmlns="http://schemas.openxmlformats.org/spreadsheetml/2006/main" count="411" uniqueCount="281">
  <si>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</si>
  <si>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</si>
  <si>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</si>
  <si>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</si>
  <si>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</si>
  <si>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</si>
  <si>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</si>
  <si>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</si>
  <si>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</si>
  <si>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</si>
  <si>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</si>
  <si>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</si>
  <si>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</si>
  <si>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</si>
  <si>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</si>
  <si>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</si>
  <si>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</si>
  <si>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</si>
  <si>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</si>
  <si>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</si>
  <si>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</si>
  <si>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</si>
  <si>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</si>
  <si>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</si>
  <si>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</si>
  <si>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</si>
  <si>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</si>
  <si>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</si>
  <si>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</si>
  <si>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</si>
  <si>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</si>
  <si>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</si>
  <si>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</si>
  <si>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</si>
  <si>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</si>
  <si>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</si>
  <si>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</si>
  <si>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</si>
  <si>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</si>
  <si>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</si>
  <si>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</si>
  <si>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</si>
  <si>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</si>
  <si>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</si>
  <si>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</si>
  <si>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</si>
  <si>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</si>
  <si>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</si>
  <si>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</si>
  <si>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</si>
  <si>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</si>
  <si>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</si>
  <si>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</si>
  <si>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</si>
  <si>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</si>
  <si>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</si>
  <si>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</si>
  <si>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</si>
  <si>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</si>
  <si>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</si>
  <si>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</si>
  <si>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</si>
  <si>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</si>
  <si>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</si>
  <si>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</si>
  <si>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</si>
  <si>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</si>
  <si>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</si>
  <si>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</si>
  <si>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</si>
  <si>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</si>
  <si>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</si>
  <si>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</si>
  <si>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</si>
  <si>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</si>
  <si>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</si>
  <si>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</si>
  <si>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</si>
  <si>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</si>
  <si>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</si>
  <si>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</si>
  <si>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</si>
  <si>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</si>
  <si>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</si>
  <si>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</si>
  <si>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</si>
  <si>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</si>
  <si>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</si>
  <si>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</si>
  <si>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</si>
  <si>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</si>
  <si>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</si>
  <si>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</si>
  <si>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</si>
  <si>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</si>
  <si>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</si>
  <si>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</si>
  <si>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</si>
  <si>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</si>
  <si>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</si>
  <si>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</si>
  <si>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</si>
  <si>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</si>
  <si>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</si>
  <si>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</si>
  <si>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</si>
  <si>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</si>
  <si>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</si>
  <si>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</si>
  <si>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</si>
  <si>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</si>
  <si>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</si>
  <si>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</si>
  <si>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</si>
  <si>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</si>
  <si>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</si>
  <si>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</si>
  <si>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</si>
  <si>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</si>
  <si>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</si>
  <si>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</si>
  <si>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</si>
  <si>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</si>
  <si>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</si>
  <si>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</si>
  <si>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</si>
  <si>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</si>
  <si>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</si>
  <si>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</si>
  <si>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</si>
  <si>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</si>
  <si>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</si>
  <si>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</si>
  <si>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</si>
  <si>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</si>
  <si>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</si>
  <si>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</si>
  <si>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</si>
  <si>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</si>
  <si>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</si>
  <si>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</si>
  <si>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</si>
  <si>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</si>
  <si>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</si>
  <si>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</si>
  <si>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</si>
  <si>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</si>
  <si>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</si>
  <si>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</si>
  <si>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</si>
  <si>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</si>
  <si>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</si>
  <si>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</si>
  <si>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</si>
  <si>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</si>
  <si>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</si>
  <si>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</si>
  <si>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</si>
  <si>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</si>
  <si>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</si>
  <si>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</si>
  <si>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</si>
  <si>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</si>
  <si>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</si>
  <si>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</si>
  <si>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</si>
  <si>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</si>
  <si>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</si>
  <si>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</si>
  <si>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</si>
  <si>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</si>
  <si>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</si>
  <si>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</si>
  <si>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</si>
  <si>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</si>
  <si>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</si>
  <si>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</si>
  <si>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</si>
  <si>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</si>
  <si>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</si>
  <si>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</si>
  <si>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</si>
  <si>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</si>
  <si>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</si>
  <si>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</si>
  <si>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</si>
  <si>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</si>
  <si>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</si>
  <si>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</si>
  <si>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</si>
  <si>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</si>
  <si>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</si>
  <si>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</si>
  <si>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</si>
  <si>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</si>
  <si>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</si>
  <si>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</si>
  <si>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</si>
  <si>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</si>
  <si>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</si>
  <si>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1">
      <t>ホウ</t>
    </rPh>
    <rPh sb="1" eb="2">
      <t>デン</t>
    </rPh>
    <rPh sb="2" eb="3">
      <t>ヒガシ</t>
    </rPh>
    <phoneticPr fontId="2"/>
  </si>
  <si>
    <t>加賀　遼哉</t>
    <rPh sb="0" eb="2">
      <t>カガ</t>
    </rPh>
    <rPh sb="3" eb="4">
      <t>リョウ</t>
    </rPh>
    <rPh sb="4" eb="5">
      <t>ヤ</t>
    </rPh>
    <phoneticPr fontId="2"/>
  </si>
  <si>
    <t>増田　悠人</t>
    <rPh sb="0" eb="2">
      <t>マスダ</t>
    </rPh>
    <rPh sb="3" eb="5">
      <t>ハルト</t>
    </rPh>
    <phoneticPr fontId="2"/>
  </si>
  <si>
    <t>坪井　将海</t>
    <rPh sb="0" eb="2">
      <t>ツボイ</t>
    </rPh>
    <rPh sb="3" eb="4">
      <t>マサ</t>
    </rPh>
    <rPh sb="4" eb="5">
      <t>ウミ</t>
    </rPh>
    <phoneticPr fontId="2"/>
  </si>
  <si>
    <t>佐原　正翔</t>
    <rPh sb="0" eb="2">
      <t>サハラ</t>
    </rPh>
    <rPh sb="3" eb="4">
      <t>マサ</t>
    </rPh>
    <rPh sb="4" eb="5">
      <t>ショウ</t>
    </rPh>
    <phoneticPr fontId="2"/>
  </si>
  <si>
    <t>北野　和政</t>
    <rPh sb="0" eb="2">
      <t>キタノ</t>
    </rPh>
    <rPh sb="3" eb="5">
      <t>カズマサ</t>
    </rPh>
    <phoneticPr fontId="2"/>
  </si>
  <si>
    <t>有水　蒼真</t>
    <rPh sb="0" eb="2">
      <t>アリミズ</t>
    </rPh>
    <rPh sb="3" eb="4">
      <t>アオイ</t>
    </rPh>
    <rPh sb="4" eb="5">
      <t>マ</t>
    </rPh>
    <phoneticPr fontId="2"/>
  </si>
  <si>
    <t>川原　淑矢</t>
    <rPh sb="0" eb="2">
      <t>カワハラ</t>
    </rPh>
    <rPh sb="3" eb="4">
      <t>シュク</t>
    </rPh>
    <rPh sb="4" eb="5">
      <t>ヤ</t>
    </rPh>
    <phoneticPr fontId="2"/>
  </si>
  <si>
    <t>船橋市立船橋小学校</t>
    <rPh sb="0" eb="2">
      <t>フナバシ</t>
    </rPh>
    <rPh sb="2" eb="4">
      <t>シリツ</t>
    </rPh>
    <rPh sb="4" eb="6">
      <t>フナバシ</t>
    </rPh>
    <rPh sb="6" eb="9">
      <t>ショウガッコウ</t>
    </rPh>
    <phoneticPr fontId="2"/>
  </si>
  <si>
    <t>船橋市立塚田小学校</t>
    <rPh sb="0" eb="2">
      <t>フナバシ</t>
    </rPh>
    <rPh sb="2" eb="4">
      <t>シリツ</t>
    </rPh>
    <rPh sb="4" eb="6">
      <t>ツカダ</t>
    </rPh>
    <rPh sb="6" eb="9">
      <t>ショウガッコウ</t>
    </rPh>
    <phoneticPr fontId="2"/>
  </si>
  <si>
    <t>船橋市立法典東小学校</t>
    <rPh sb="0" eb="2">
      <t>フナバシ</t>
    </rPh>
    <rPh sb="2" eb="4">
      <t>シリツ</t>
    </rPh>
    <rPh sb="4" eb="5">
      <t>ホウ</t>
    </rPh>
    <rPh sb="5" eb="6">
      <t>デン</t>
    </rPh>
    <rPh sb="6" eb="7">
      <t>ヒガシ</t>
    </rPh>
    <rPh sb="7" eb="10">
      <t>ショウガッコウ</t>
    </rPh>
    <phoneticPr fontId="2"/>
  </si>
  <si>
    <t>船橋市立船橋小学校</t>
    <rPh sb="0" eb="9">
      <t>フナバシシリツフナバシショウガッコウ</t>
    </rPh>
    <phoneticPr fontId="2"/>
  </si>
  <si>
    <t>船橋市立海神小学校</t>
    <rPh sb="0" eb="2">
      <t>フナバシ</t>
    </rPh>
    <rPh sb="2" eb="4">
      <t>シリツ</t>
    </rPh>
    <rPh sb="4" eb="6">
      <t>カイジン</t>
    </rPh>
    <rPh sb="6" eb="9">
      <t>ショウガッコウ</t>
    </rPh>
    <phoneticPr fontId="2"/>
  </si>
  <si>
    <t>市川市立柏井小学校</t>
    <rPh sb="0" eb="4">
      <t>イチカワシリツ</t>
    </rPh>
    <rPh sb="4" eb="6">
      <t>カシワイ</t>
    </rPh>
    <rPh sb="6" eb="9">
      <t>ショウガッコウ</t>
    </rPh>
    <phoneticPr fontId="2"/>
  </si>
  <si>
    <t>矢萩　大揮　</t>
    <rPh sb="0" eb="2">
      <t>ヤハギ</t>
    </rPh>
    <rPh sb="3" eb="4">
      <t>オオ</t>
    </rPh>
    <rPh sb="4" eb="5">
      <t>キ</t>
    </rPh>
    <phoneticPr fontId="2"/>
  </si>
  <si>
    <t>田中　辰憲</t>
    <rPh sb="0" eb="2">
      <t>タナカ</t>
    </rPh>
    <rPh sb="3" eb="4">
      <t>タツ</t>
    </rPh>
    <rPh sb="4" eb="5">
      <t>ケン</t>
    </rPh>
    <phoneticPr fontId="2"/>
  </si>
  <si>
    <t>星　　洋二</t>
    <rPh sb="0" eb="1">
      <t>ホシ</t>
    </rPh>
    <rPh sb="3" eb="5">
      <t>ヨウジ</t>
    </rPh>
    <phoneticPr fontId="2"/>
  </si>
  <si>
    <t>田中　辰夫</t>
    <rPh sb="0" eb="2">
      <t>タナカ</t>
    </rPh>
    <rPh sb="3" eb="5">
      <t>タツオ</t>
    </rPh>
    <phoneticPr fontId="2"/>
  </si>
  <si>
    <t>男子</t>
    <rPh sb="0" eb="2">
      <t>ダンシ</t>
    </rPh>
    <phoneticPr fontId="2"/>
  </si>
  <si>
    <r>
      <t>091</t>
    </r>
    <r>
      <rPr>
        <sz val="12"/>
        <color indexed="8"/>
        <rFont val="ＭＳ Ｐゴシック"/>
        <family val="3"/>
        <charset val="128"/>
      </rPr>
      <t>ｃ</t>
    </r>
    <r>
      <rPr>
        <sz val="12"/>
        <color indexed="8"/>
        <rFont val="Calibri"/>
        <family val="2"/>
      </rPr>
      <t>0183799</t>
    </r>
    <phoneticPr fontId="2"/>
  </si>
  <si>
    <t>千葉県船橋市旭町2-10-21</t>
    <rPh sb="0" eb="3">
      <t>チバケン</t>
    </rPh>
    <rPh sb="3" eb="6">
      <t>フナバシシ</t>
    </rPh>
    <rPh sb="6" eb="8">
      <t>アサヒチョウ</t>
    </rPh>
    <phoneticPr fontId="2"/>
  </si>
  <si>
    <t>090-5308-9034</t>
    <phoneticPr fontId="2"/>
  </si>
  <si>
    <r>
      <rPr>
        <sz val="12"/>
        <color indexed="8"/>
        <rFont val="ＭＳ Ｐゴシック"/>
        <family val="3"/>
        <charset val="128"/>
      </rPr>
      <t>①</t>
    </r>
    <phoneticPr fontId="2"/>
  </si>
  <si>
    <t>047-438-6356</t>
    <phoneticPr fontId="2"/>
  </si>
  <si>
    <t>法典東スポーツクラブ</t>
    <rPh sb="0" eb="1">
      <t>ホウ</t>
    </rPh>
    <rPh sb="2" eb="3">
      <t>ヒガシ</t>
    </rPh>
    <phoneticPr fontId="2"/>
  </si>
  <si>
    <t>船橋市</t>
    <rPh sb="0" eb="3">
      <t>フナバシシ</t>
    </rPh>
    <phoneticPr fontId="2"/>
  </si>
  <si>
    <t>馬込沢</t>
    <rPh sb="0" eb="3">
      <t>マゴメザワ</t>
    </rPh>
    <phoneticPr fontId="2"/>
  </si>
  <si>
    <t>東武野田</t>
    <rPh sb="0" eb="2">
      <t>トウブ</t>
    </rPh>
    <rPh sb="2" eb="4">
      <t>ノダ</t>
    </rPh>
    <phoneticPr fontId="2"/>
  </si>
  <si>
    <t>田中</t>
    <rPh sb="0" eb="2">
      <t>タナカ</t>
    </rPh>
    <phoneticPr fontId="2"/>
  </si>
  <si>
    <t>辰憲</t>
    <rPh sb="0" eb="1">
      <t>タツ</t>
    </rPh>
    <rPh sb="1" eb="2">
      <t>ケン</t>
    </rPh>
    <phoneticPr fontId="2"/>
  </si>
  <si>
    <t>タナカ</t>
    <phoneticPr fontId="2"/>
  </si>
  <si>
    <t>タツノリ</t>
    <phoneticPr fontId="2"/>
  </si>
  <si>
    <r>
      <t>091</t>
    </r>
    <r>
      <rPr>
        <sz val="12"/>
        <color indexed="8"/>
        <rFont val="ＭＳ Ｐゴシック"/>
        <family val="3"/>
        <charset val="128"/>
      </rPr>
      <t>ｃ</t>
    </r>
    <r>
      <rPr>
        <sz val="12"/>
        <color indexed="8"/>
        <rFont val="Calibri"/>
        <family val="2"/>
      </rPr>
      <t>0183799</t>
    </r>
    <phoneticPr fontId="2"/>
  </si>
  <si>
    <t>加賀</t>
    <rPh sb="0" eb="2">
      <t>カガ</t>
    </rPh>
    <phoneticPr fontId="2"/>
  </si>
  <si>
    <t>遼哉</t>
    <rPh sb="0" eb="1">
      <t>リョウ</t>
    </rPh>
    <rPh sb="1" eb="2">
      <t>ヤ</t>
    </rPh>
    <phoneticPr fontId="2"/>
  </si>
  <si>
    <t>カガ</t>
    <phoneticPr fontId="2"/>
  </si>
  <si>
    <t>リョウヤ</t>
    <phoneticPr fontId="2"/>
  </si>
  <si>
    <t>市川市立柏井小学校</t>
    <rPh sb="0" eb="2">
      <t>イチカワ</t>
    </rPh>
    <rPh sb="2" eb="4">
      <t>シリツ</t>
    </rPh>
    <rPh sb="4" eb="6">
      <t>カシワイ</t>
    </rPh>
    <rPh sb="6" eb="9">
      <t>ショウガッコウ</t>
    </rPh>
    <phoneticPr fontId="2"/>
  </si>
  <si>
    <t>佐原</t>
    <rPh sb="0" eb="2">
      <t>サハラ</t>
    </rPh>
    <phoneticPr fontId="2"/>
  </si>
  <si>
    <t>正翔</t>
    <rPh sb="0" eb="1">
      <t>マサ</t>
    </rPh>
    <rPh sb="1" eb="2">
      <t>ショウ</t>
    </rPh>
    <phoneticPr fontId="2"/>
  </si>
  <si>
    <t>サハラ</t>
    <phoneticPr fontId="2"/>
  </si>
  <si>
    <t>マサト</t>
    <phoneticPr fontId="2"/>
  </si>
  <si>
    <t>船橋市立船橋小学校</t>
    <rPh sb="0" eb="2">
      <t>フナバシ</t>
    </rPh>
    <rPh sb="2" eb="4">
      <t>シリツ</t>
    </rPh>
    <rPh sb="4" eb="6">
      <t>フナバシ</t>
    </rPh>
    <rPh sb="6" eb="9">
      <t>ショウガッコウ</t>
    </rPh>
    <phoneticPr fontId="2"/>
  </si>
  <si>
    <t>川原</t>
    <rPh sb="0" eb="2">
      <t>カワハラ</t>
    </rPh>
    <phoneticPr fontId="2"/>
  </si>
  <si>
    <t>淑矢</t>
    <rPh sb="0" eb="1">
      <t>トシ</t>
    </rPh>
    <rPh sb="1" eb="2">
      <t>ヤ</t>
    </rPh>
    <phoneticPr fontId="2"/>
  </si>
  <si>
    <t>カワハラ</t>
    <phoneticPr fontId="2"/>
  </si>
  <si>
    <t>トシヤ</t>
    <phoneticPr fontId="2"/>
  </si>
  <si>
    <t>船橋市立塚田小学校</t>
    <rPh sb="0" eb="2">
      <t>フナバシ</t>
    </rPh>
    <rPh sb="2" eb="4">
      <t>シリツ</t>
    </rPh>
    <rPh sb="4" eb="9">
      <t>ツカダショウガッコウ</t>
    </rPh>
    <phoneticPr fontId="2"/>
  </si>
  <si>
    <t>矢萩</t>
    <rPh sb="0" eb="2">
      <t>ヤハギ</t>
    </rPh>
    <phoneticPr fontId="2"/>
  </si>
  <si>
    <t>大揮</t>
    <rPh sb="0" eb="1">
      <t>ダイ</t>
    </rPh>
    <rPh sb="1" eb="2">
      <t>キ</t>
    </rPh>
    <phoneticPr fontId="2"/>
  </si>
  <si>
    <t>ヤハギ</t>
    <phoneticPr fontId="2"/>
  </si>
  <si>
    <t>タイキ</t>
    <phoneticPr fontId="2"/>
  </si>
  <si>
    <t>船橋市立法典東小学校</t>
    <rPh sb="0" eb="2">
      <t>フナバシ</t>
    </rPh>
    <rPh sb="2" eb="4">
      <t>シリツ</t>
    </rPh>
    <rPh sb="4" eb="6">
      <t>ホウテン</t>
    </rPh>
    <rPh sb="6" eb="7">
      <t>ヒガシ</t>
    </rPh>
    <rPh sb="7" eb="10">
      <t>ショウガッコウ</t>
    </rPh>
    <phoneticPr fontId="2"/>
  </si>
  <si>
    <t>増田</t>
    <rPh sb="0" eb="2">
      <t>マスダ</t>
    </rPh>
    <phoneticPr fontId="2"/>
  </si>
  <si>
    <t>悠人</t>
    <rPh sb="0" eb="2">
      <t>ハルトヒト</t>
    </rPh>
    <phoneticPr fontId="2"/>
  </si>
  <si>
    <t>マスダ</t>
    <phoneticPr fontId="2"/>
  </si>
  <si>
    <t>ユウト</t>
    <phoneticPr fontId="2"/>
  </si>
  <si>
    <t>坪井</t>
    <rPh sb="0" eb="2">
      <t>ツボイ</t>
    </rPh>
    <phoneticPr fontId="2"/>
  </si>
  <si>
    <t>将海</t>
    <rPh sb="0" eb="1">
      <t>マサ</t>
    </rPh>
    <rPh sb="1" eb="2">
      <t>ウミ</t>
    </rPh>
    <phoneticPr fontId="2"/>
  </si>
  <si>
    <t>ツボイ</t>
    <phoneticPr fontId="2"/>
  </si>
  <si>
    <t>マサミ</t>
    <phoneticPr fontId="2"/>
  </si>
  <si>
    <t>北野</t>
    <rPh sb="0" eb="2">
      <t>キタノ</t>
    </rPh>
    <phoneticPr fontId="2"/>
  </si>
  <si>
    <t>和政</t>
    <rPh sb="0" eb="2">
      <t>カズマサ</t>
    </rPh>
    <phoneticPr fontId="2"/>
  </si>
  <si>
    <t>キタノ</t>
    <phoneticPr fontId="2"/>
  </si>
  <si>
    <t>カズマサ</t>
    <phoneticPr fontId="2"/>
  </si>
  <si>
    <t>有水</t>
    <rPh sb="0" eb="2">
      <t>アリミズ</t>
    </rPh>
    <phoneticPr fontId="2"/>
  </si>
  <si>
    <t>蒼真</t>
    <rPh sb="0" eb="1">
      <t>ソウ</t>
    </rPh>
    <rPh sb="1" eb="2">
      <t>マ</t>
    </rPh>
    <phoneticPr fontId="2"/>
  </si>
  <si>
    <t>アリミズ</t>
    <phoneticPr fontId="2"/>
  </si>
  <si>
    <t>ソウマ</t>
    <phoneticPr fontId="2"/>
  </si>
  <si>
    <t>キャプテン加賀のトスで、佐原が強烈なスパイクを打ち、レシーブの要、川原が拾い繋ぐ！矢萩のサーブで崩し、主導権を握り一点をもぎとる！チーム一丸となり全員バレーでベスト８目指します！</t>
    <rPh sb="5" eb="7">
      <t>カガ</t>
    </rPh>
    <rPh sb="12" eb="14">
      <t>サハラ</t>
    </rPh>
    <rPh sb="15" eb="17">
      <t>キョウレツ</t>
    </rPh>
    <rPh sb="23" eb="24">
      <t>ウ</t>
    </rPh>
    <rPh sb="31" eb="32">
      <t>カナメ</t>
    </rPh>
    <rPh sb="33" eb="35">
      <t>カワハラ</t>
    </rPh>
    <rPh sb="36" eb="37">
      <t>ヒロ</t>
    </rPh>
    <rPh sb="38" eb="39">
      <t>ツナ</t>
    </rPh>
    <rPh sb="41" eb="43">
      <t>ヤハギ</t>
    </rPh>
    <rPh sb="48" eb="49">
      <t>クズ</t>
    </rPh>
    <rPh sb="51" eb="54">
      <t>シュドウケン</t>
    </rPh>
    <rPh sb="55" eb="56">
      <t>ニギ</t>
    </rPh>
    <rPh sb="57" eb="59">
      <t>イッテン</t>
    </rPh>
    <rPh sb="68" eb="70">
      <t>イチガン</t>
    </rPh>
    <rPh sb="73" eb="75">
      <t>ゼンイン</t>
    </rPh>
    <rPh sb="83" eb="85">
      <t>メザ</t>
    </rPh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</si>
  <si>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</si>
  <si>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</si>
  <si>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ホシ</t>
    <phoneticPr fontId="2"/>
  </si>
  <si>
    <t>ヨウジ</t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</si>
  <si>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</si>
  <si>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</si>
  <si>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</si>
  <si>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</si>
  <si>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タナカ</t>
    <phoneticPr fontId="2"/>
  </si>
  <si>
    <t>タツオ</t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</si>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</sst>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9" zoomScaleNormal="100" workbookViewId="0">
      <selection activeCell="Y33" sqref="Y33:AG34"/>
    </sheetView>
  </sheetViews>
  <sheetFormatPr defaultColWidth="9" defaultRowHeight="14.4"/>
  <cols>
    <col min="1" max="2" width="6.109375" style="1" customWidth="1"/>
    <col min="3" max="6" width="7.44140625" style="1" customWidth="1"/>
    <col min="7" max="15" width="6.109375" style="1" customWidth="1"/>
    <col min="16" max="45" width="1.554687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44140625" style="1" bestFit="1" customWidth="1"/>
    <col min="52" max="52" width="6.5546875" style="1" customWidth="1"/>
    <col min="53" max="16384" width="9" style="1"/>
  </cols>
  <sheetData>
    <row r="1" spans="1:51" ht="31.8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" customHeight="1">
      <c r="A2" s="137" t="s">
        <v>189</v>
      </c>
      <c r="B2" s="138"/>
      <c r="C2" s="139"/>
      <c r="D2" s="140"/>
      <c r="E2" s="140"/>
      <c r="F2" s="140"/>
      <c r="G2" s="140"/>
      <c r="H2" s="140"/>
      <c r="I2" s="141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224</v>
      </c>
      <c r="D3" s="145"/>
      <c r="E3" s="145"/>
      <c r="F3" s="145"/>
      <c r="G3" s="145"/>
      <c r="H3" s="145"/>
      <c r="I3" s="146"/>
      <c r="J3" s="243" t="s">
        <v>158</v>
      </c>
      <c r="K3" s="244"/>
      <c r="L3" s="244"/>
      <c r="M3" s="244"/>
      <c r="N3" s="244"/>
      <c r="O3" s="245"/>
      <c r="P3" s="116" t="s">
        <v>225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179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431605888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/>
      <c r="K5" s="224"/>
      <c r="L5" s="224"/>
      <c r="M5" s="224"/>
      <c r="N5" s="224"/>
      <c r="O5" s="224"/>
      <c r="P5" s="193" t="s">
        <v>227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226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230</v>
      </c>
      <c r="D7" s="132"/>
      <c r="E7" s="171" t="s">
        <v>231</v>
      </c>
      <c r="F7" s="133"/>
      <c r="G7" s="226">
        <v>506095960</v>
      </c>
      <c r="H7" s="226"/>
      <c r="I7" s="226"/>
      <c r="J7" s="226"/>
      <c r="K7" s="226"/>
      <c r="L7" s="226"/>
      <c r="M7" s="226" t="s">
        <v>232</v>
      </c>
      <c r="N7" s="226"/>
      <c r="O7" s="226"/>
      <c r="P7" s="200" t="s">
        <v>72</v>
      </c>
      <c r="Q7" s="201"/>
      <c r="R7" s="165"/>
      <c r="S7" s="165"/>
      <c r="T7" s="165"/>
      <c r="U7" s="165"/>
      <c r="V7" s="50" t="s">
        <v>73</v>
      </c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/>
      <c r="AM7" s="83"/>
      <c r="AN7" s="83"/>
      <c r="AO7" s="83"/>
      <c r="AP7" s="83"/>
      <c r="AQ7" s="83"/>
      <c r="AR7" s="83"/>
      <c r="AS7" s="59" t="s">
        <v>75</v>
      </c>
      <c r="AT7" s="77"/>
    </row>
    <row r="8" spans="1:51" ht="18" customHeight="1">
      <c r="A8" s="96"/>
      <c r="B8" s="163"/>
      <c r="C8" s="172" t="s">
        <v>228</v>
      </c>
      <c r="D8" s="135"/>
      <c r="E8" s="173" t="s">
        <v>229</v>
      </c>
      <c r="F8" s="136"/>
      <c r="G8" s="226"/>
      <c r="H8" s="226"/>
      <c r="I8" s="226"/>
      <c r="J8" s="226"/>
      <c r="K8" s="226"/>
      <c r="L8" s="226"/>
      <c r="M8" s="226"/>
      <c r="N8" s="226"/>
      <c r="O8" s="226"/>
      <c r="P8" s="157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/>
      <c r="AL8" s="85"/>
      <c r="AM8" s="85"/>
      <c r="AN8" s="85"/>
      <c r="AO8" s="60" t="s">
        <v>76</v>
      </c>
      <c r="AP8" s="85"/>
      <c r="AQ8" s="85"/>
      <c r="AR8" s="85"/>
      <c r="AS8" s="86"/>
      <c r="AT8" s="77"/>
    </row>
    <row r="9" spans="1:51" ht="14.4" customHeight="1">
      <c r="A9" s="96" t="s">
        <v>150</v>
      </c>
      <c r="B9" s="163"/>
      <c r="C9" s="170" t="s">
        <v>272</v>
      </c>
      <c r="D9" s="132"/>
      <c r="E9" s="171" t="s">
        <v>273</v>
      </c>
      <c r="F9" s="133"/>
      <c r="G9" s="226">
        <v>510164323</v>
      </c>
      <c r="H9" s="226"/>
      <c r="I9" s="226"/>
      <c r="J9" s="226"/>
      <c r="K9" s="226"/>
      <c r="L9" s="226"/>
      <c r="M9" s="226"/>
      <c r="N9" s="226"/>
      <c r="O9" s="226"/>
      <c r="P9" s="200" t="s">
        <v>72</v>
      </c>
      <c r="Q9" s="201"/>
      <c r="R9" s="165"/>
      <c r="S9" s="165"/>
      <c r="T9" s="165"/>
      <c r="U9" s="165"/>
      <c r="V9" s="50" t="s">
        <v>73</v>
      </c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3"/>
      <c r="C10" s="172" t="s">
        <v>270</v>
      </c>
      <c r="D10" s="135"/>
      <c r="E10" s="173" t="s">
        <v>271</v>
      </c>
      <c r="F10" s="136"/>
      <c r="G10" s="226"/>
      <c r="H10" s="226"/>
      <c r="I10" s="226"/>
      <c r="J10" s="226"/>
      <c r="K10" s="226"/>
      <c r="L10" s="226"/>
      <c r="M10" s="226"/>
      <c r="N10" s="226"/>
      <c r="O10" s="226"/>
      <c r="P10" s="157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" customHeight="1">
      <c r="A11" s="96" t="s">
        <v>151</v>
      </c>
      <c r="B11" s="163"/>
      <c r="C11" s="170" t="s">
        <v>276</v>
      </c>
      <c r="D11" s="132"/>
      <c r="E11" s="171" t="s">
        <v>277</v>
      </c>
      <c r="F11" s="133"/>
      <c r="G11" s="226">
        <v>506095633</v>
      </c>
      <c r="H11" s="226"/>
      <c r="I11" s="226"/>
      <c r="J11" s="226">
        <v>1066</v>
      </c>
      <c r="K11" s="226"/>
      <c r="L11" s="226"/>
      <c r="M11" s="226">
        <v>4193</v>
      </c>
      <c r="N11" s="226"/>
      <c r="O11" s="226"/>
      <c r="P11" s="200" t="s">
        <v>72</v>
      </c>
      <c r="Q11" s="201"/>
      <c r="R11" s="165"/>
      <c r="S11" s="165"/>
      <c r="T11" s="165"/>
      <c r="U11" s="165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3"/>
      <c r="C12" s="172" t="s">
        <v>274</v>
      </c>
      <c r="D12" s="135"/>
      <c r="E12" s="173" t="s">
        <v>275</v>
      </c>
      <c r="F12" s="136"/>
      <c r="G12" s="226"/>
      <c r="H12" s="226"/>
      <c r="I12" s="226"/>
      <c r="J12" s="226"/>
      <c r="K12" s="226"/>
      <c r="L12" s="226"/>
      <c r="M12" s="226"/>
      <c r="N12" s="226"/>
      <c r="O12" s="226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29"/>
      <c r="H14" s="229"/>
      <c r="I14" s="229"/>
      <c r="J14" s="229"/>
      <c r="K14" s="229"/>
      <c r="L14" s="229"/>
      <c r="M14" s="229"/>
      <c r="N14" s="229"/>
      <c r="O14" s="229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0" t="s">
        <v>166</v>
      </c>
      <c r="B15" s="163"/>
      <c r="C15" s="170" t="s">
        <v>278</v>
      </c>
      <c r="D15" s="132"/>
      <c r="E15" s="171" t="s">
        <v>279</v>
      </c>
      <c r="F15" s="133"/>
      <c r="G15" s="229"/>
      <c r="H15" s="229"/>
      <c r="I15" s="229"/>
      <c r="J15" s="229"/>
      <c r="K15" s="229"/>
      <c r="L15" s="229"/>
      <c r="M15" s="229"/>
      <c r="N15" s="229"/>
      <c r="O15" s="229"/>
      <c r="P15" s="200" t="s">
        <v>72</v>
      </c>
      <c r="Q15" s="201"/>
      <c r="R15" s="165"/>
      <c r="S15" s="165"/>
      <c r="T15" s="165"/>
      <c r="U15" s="165"/>
      <c r="V15" s="49" t="s">
        <v>73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/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274</v>
      </c>
      <c r="D16" s="135"/>
      <c r="E16" s="173" t="s">
        <v>275</v>
      </c>
      <c r="F16" s="136"/>
      <c r="G16" s="229"/>
      <c r="H16" s="229"/>
      <c r="I16" s="229"/>
      <c r="J16" s="229"/>
      <c r="K16" s="229"/>
      <c r="L16" s="229"/>
      <c r="M16" s="229"/>
      <c r="N16" s="229"/>
      <c r="O16" s="229"/>
      <c r="P16" s="157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/>
      <c r="AL16" s="85"/>
      <c r="AM16" s="85"/>
      <c r="AN16" s="85"/>
      <c r="AO16" s="60" t="s">
        <v>195</v>
      </c>
      <c r="AP16" s="85"/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/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3"/>
      <c r="C19" s="218" t="str">
        <f>IF(AL15="","",AL15&amp;"-"&amp;AK16&amp;"-"&amp;AP16)</f>
        <v/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3"/>
      <c r="C21" s="239">
        <v>90</v>
      </c>
      <c r="D21" s="231"/>
      <c r="E21" s="231">
        <v>5308</v>
      </c>
      <c r="F21" s="231"/>
      <c r="G21" s="231">
        <v>9034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449" t="s">
        <v>280</v>
      </c>
      <c r="C25" s="170" t="s">
        <v>235</v>
      </c>
      <c r="D25" s="132"/>
      <c r="E25" s="171" t="s">
        <v>236</v>
      </c>
      <c r="F25" s="133"/>
      <c r="G25" s="119">
        <v>5</v>
      </c>
      <c r="H25" s="120"/>
      <c r="I25" s="223" t="s">
        <v>237</v>
      </c>
      <c r="J25" s="123"/>
      <c r="K25" s="123"/>
      <c r="L25" s="120"/>
      <c r="M25" s="119">
        <v>511569833</v>
      </c>
      <c r="N25" s="123"/>
      <c r="O25" s="120"/>
      <c r="P25" s="119">
        <v>149</v>
      </c>
      <c r="Q25" s="123"/>
      <c r="R25" s="123"/>
      <c r="S25" s="123"/>
      <c r="T25" s="125"/>
      <c r="U25" s="1"/>
      <c r="V25" s="1"/>
      <c r="W25" s="1"/>
      <c r="X25" s="1"/>
      <c r="Y25" s="233"/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233</v>
      </c>
      <c r="D26" s="135"/>
      <c r="E26" s="173" t="s">
        <v>234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70" t="s">
        <v>240</v>
      </c>
      <c r="D27" s="132"/>
      <c r="E27" s="171" t="s">
        <v>241</v>
      </c>
      <c r="F27" s="133"/>
      <c r="G27" s="119">
        <v>5</v>
      </c>
      <c r="H27" s="120"/>
      <c r="I27" s="223" t="s">
        <v>242</v>
      </c>
      <c r="J27" s="123"/>
      <c r="K27" s="123"/>
      <c r="L27" s="120"/>
      <c r="M27" s="119">
        <v>510207006</v>
      </c>
      <c r="N27" s="123"/>
      <c r="O27" s="120"/>
      <c r="P27" s="119">
        <v>144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238</v>
      </c>
      <c r="D28" s="135"/>
      <c r="E28" s="173" t="s">
        <v>239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70" t="s">
        <v>245</v>
      </c>
      <c r="D29" s="132"/>
      <c r="E29" s="171" t="s">
        <v>246</v>
      </c>
      <c r="F29" s="133"/>
      <c r="G29" s="119">
        <v>4</v>
      </c>
      <c r="H29" s="120"/>
      <c r="I29" s="223" t="s">
        <v>247</v>
      </c>
      <c r="J29" s="123"/>
      <c r="K29" s="123"/>
      <c r="L29" s="120"/>
      <c r="M29" s="119">
        <v>513137329</v>
      </c>
      <c r="N29" s="123"/>
      <c r="O29" s="120"/>
      <c r="P29" s="119">
        <v>137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243</v>
      </c>
      <c r="D30" s="135"/>
      <c r="E30" s="173" t="s">
        <v>244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70" t="s">
        <v>250</v>
      </c>
      <c r="D31" s="132"/>
      <c r="E31" s="171" t="s">
        <v>251</v>
      </c>
      <c r="F31" s="133"/>
      <c r="G31" s="119">
        <v>4</v>
      </c>
      <c r="H31" s="120"/>
      <c r="I31" s="223" t="s">
        <v>252</v>
      </c>
      <c r="J31" s="123"/>
      <c r="K31" s="123"/>
      <c r="L31" s="120"/>
      <c r="M31" s="119">
        <v>513146996</v>
      </c>
      <c r="N31" s="123"/>
      <c r="O31" s="120"/>
      <c r="P31" s="119">
        <v>139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248</v>
      </c>
      <c r="D32" s="135"/>
      <c r="E32" s="173" t="s">
        <v>249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70" t="s">
        <v>255</v>
      </c>
      <c r="D33" s="132"/>
      <c r="E33" s="171" t="s">
        <v>256</v>
      </c>
      <c r="F33" s="133"/>
      <c r="G33" s="119">
        <v>3</v>
      </c>
      <c r="H33" s="120"/>
      <c r="I33" s="223" t="s">
        <v>242</v>
      </c>
      <c r="J33" s="123"/>
      <c r="K33" s="123"/>
      <c r="L33" s="120"/>
      <c r="M33" s="119">
        <v>515814073</v>
      </c>
      <c r="N33" s="123"/>
      <c r="O33" s="120"/>
      <c r="P33" s="119">
        <v>132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253</v>
      </c>
      <c r="D34" s="135"/>
      <c r="E34" s="173" t="s">
        <v>254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70" t="s">
        <v>259</v>
      </c>
      <c r="D35" s="132"/>
      <c r="E35" s="171" t="s">
        <v>260</v>
      </c>
      <c r="F35" s="133"/>
      <c r="G35" s="119">
        <v>3</v>
      </c>
      <c r="H35" s="120"/>
      <c r="I35" s="223" t="s">
        <v>242</v>
      </c>
      <c r="J35" s="123"/>
      <c r="K35" s="123"/>
      <c r="L35" s="120"/>
      <c r="M35" s="119">
        <v>515814083</v>
      </c>
      <c r="N35" s="123"/>
      <c r="O35" s="120"/>
      <c r="P35" s="119">
        <v>131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257</v>
      </c>
      <c r="D36" s="135"/>
      <c r="E36" s="173" t="s">
        <v>258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170" t="s">
        <v>263</v>
      </c>
      <c r="D37" s="132"/>
      <c r="E37" s="171" t="s">
        <v>264</v>
      </c>
      <c r="F37" s="133"/>
      <c r="G37" s="119">
        <v>3</v>
      </c>
      <c r="H37" s="120"/>
      <c r="I37" s="223" t="s">
        <v>242</v>
      </c>
      <c r="J37" s="123"/>
      <c r="K37" s="123"/>
      <c r="L37" s="120"/>
      <c r="M37" s="119">
        <v>515814091</v>
      </c>
      <c r="N37" s="123"/>
      <c r="O37" s="120"/>
      <c r="P37" s="119">
        <v>139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261</v>
      </c>
      <c r="D38" s="135"/>
      <c r="E38" s="173" t="s">
        <v>262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>
        <v>8</v>
      </c>
      <c r="C39" s="170" t="s">
        <v>267</v>
      </c>
      <c r="D39" s="132"/>
      <c r="E39" s="171" t="s">
        <v>268</v>
      </c>
      <c r="F39" s="133"/>
      <c r="G39" s="119">
        <v>2</v>
      </c>
      <c r="H39" s="120"/>
      <c r="I39" s="223" t="s">
        <v>252</v>
      </c>
      <c r="J39" s="123"/>
      <c r="K39" s="123"/>
      <c r="L39" s="120"/>
      <c r="M39" s="119">
        <v>515468476</v>
      </c>
      <c r="N39" s="123"/>
      <c r="O39" s="120"/>
      <c r="P39" s="119">
        <v>131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265</v>
      </c>
      <c r="D40" s="135"/>
      <c r="E40" s="173" t="s">
        <v>266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5" t="s">
        <v>269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89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44140625" style="1" customWidth="1"/>
    <col min="7" max="15" width="6.109375" style="1" customWidth="1"/>
    <col min="16" max="22" width="6.5546875" style="1" customWidth="1"/>
    <col min="23" max="16384" width="9" style="1"/>
  </cols>
  <sheetData>
    <row r="1" spans="1:15" ht="25.8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法典東スポーツクラブ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431605888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田中　辰憲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506095960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>091ｃ0183799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" customHeight="1">
      <c r="A9" s="263" t="s">
        <v>2</v>
      </c>
      <c r="B9" s="263"/>
      <c r="C9" s="264" t="str">
        <f>IF(入力!C10="","",入力!C10&amp;"　"&amp;入力!E10)</f>
        <v>星　洋二</v>
      </c>
      <c r="D9" s="265"/>
      <c r="E9" s="265"/>
      <c r="F9" s="265"/>
      <c r="G9" s="271">
        <f>IF(入力!G9="","",入力!G9)</f>
        <v>510164323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" customHeight="1">
      <c r="A11" s="263" t="s">
        <v>3</v>
      </c>
      <c r="B11" s="263"/>
      <c r="C11" s="264" t="str">
        <f>IF(入力!C12="","",入力!C12&amp;"　"&amp;入力!E12)</f>
        <v>田中　辰夫</v>
      </c>
      <c r="D11" s="265"/>
      <c r="E11" s="265"/>
      <c r="F11" s="265"/>
      <c r="G11" s="271">
        <f>IF(入力!G11="","",入力!G11)</f>
        <v>506095633</v>
      </c>
      <c r="H11" s="271"/>
      <c r="I11" s="271"/>
      <c r="J11" s="271">
        <f>IF(入力!J11="","",入力!J11)</f>
        <v>1066</v>
      </c>
      <c r="K11" s="271"/>
      <c r="L11" s="271"/>
      <c r="M11" s="271">
        <f>IF(入力!M11="","",入力!M11)</f>
        <v>4193</v>
      </c>
      <c r="N11" s="271"/>
      <c r="O11" s="271"/>
    </row>
    <row r="12" spans="1:15" ht="14.4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田中　辰夫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/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>
      <c r="A19" s="263" t="s">
        <v>7</v>
      </c>
      <c r="B19" s="263"/>
      <c r="C19" s="274" t="str">
        <f>IF(入力!C19="","",入力!C19&amp;"　"&amp;入力!E19)</f>
        <v/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>
      <c r="A21" s="263" t="s">
        <v>8</v>
      </c>
      <c r="B21" s="263"/>
      <c r="C21" s="274" t="str">
        <f>IF(入力!C21="","",入力!C21&amp;"－"&amp;入力!E21&amp;"－"&amp;入力!G21)</f>
        <v>90－5308－9034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加賀　遼哉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市川市立柏井小学校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511569833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佐原　正翔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船橋市立船橋小学校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510207006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川原　淑矢</v>
      </c>
      <c r="D29" s="265"/>
      <c r="E29" s="265"/>
      <c r="F29" s="265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船橋市立塚田小学校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513137329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矢萩　大揮</v>
      </c>
      <c r="D31" s="265"/>
      <c r="E31" s="265"/>
      <c r="F31" s="265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船橋市立法典東小学校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513146996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増田　悠人</v>
      </c>
      <c r="D33" s="265"/>
      <c r="E33" s="265"/>
      <c r="F33" s="265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船橋市立船橋小学校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515814073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坪井　将海</v>
      </c>
      <c r="D35" s="265"/>
      <c r="E35" s="265"/>
      <c r="F35" s="265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船橋市立船橋小学校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515814083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北野　和政</v>
      </c>
      <c r="D37" s="265"/>
      <c r="E37" s="265"/>
      <c r="F37" s="265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船橋市立船橋小学校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515814091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有水　蒼真</v>
      </c>
      <c r="D39" s="265"/>
      <c r="E39" s="265"/>
      <c r="F39" s="265"/>
      <c r="G39" s="263">
        <f>IF(入力!G39="","",入力!G39)</f>
        <v>2</v>
      </c>
      <c r="H39" s="263" t="str">
        <f>IF(入力!H39="","",入力!H39)</f>
        <v/>
      </c>
      <c r="I39" s="263" t="str">
        <f>IF(入力!I39="","",入力!I39)</f>
        <v>船橋市立法典東小学校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515468476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7" zoomScaleNormal="100" zoomScaleSheetLayoutView="100" workbookViewId="0">
      <selection activeCell="AP62" sqref="AP62"/>
    </sheetView>
  </sheetViews>
  <sheetFormatPr defaultColWidth="1.554687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64"/>
      <c r="AW1" s="364"/>
      <c r="AX1" s="4" t="s">
        <v>28</v>
      </c>
      <c r="AY1" s="5"/>
      <c r="AZ1" s="364"/>
      <c r="BA1" s="364"/>
      <c r="BB1" s="4" t="s">
        <v>29</v>
      </c>
      <c r="BC1" s="5"/>
      <c r="BD1" s="364"/>
      <c r="BE1" s="364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/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船橋市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東武野田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法典東スポーツクラブ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(男子)</v>
      </c>
      <c r="V17" s="387"/>
      <c r="W17" s="387"/>
      <c r="X17" s="388"/>
      <c r="Y17" s="412">
        <f>IF(入力!C4="","",入力!C4)</f>
        <v>431605888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58"/>
      <c r="D18" s="321"/>
      <c r="E18" s="321"/>
      <c r="F18" s="321"/>
      <c r="G18" s="35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9"/>
      <c r="AL18" s="349"/>
      <c r="AM18" s="375"/>
      <c r="AN18" s="397"/>
      <c r="AO18" s="398"/>
      <c r="AP18" s="398"/>
      <c r="AQ18" s="398"/>
      <c r="AR18" s="398"/>
      <c r="AS18" s="398"/>
      <c r="AT18" s="349"/>
      <c r="AU18" s="375"/>
      <c r="AV18" s="345"/>
      <c r="AW18" s="321"/>
      <c r="AX18" s="321"/>
      <c r="AY18" s="359"/>
      <c r="AZ18" s="385" t="str">
        <f>IF(入力!AE5="","",入力!AE5)</f>
        <v>馬込沢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7"/>
    </row>
    <row r="20" spans="3:58" ht="15" customHeight="1">
      <c r="C20" s="432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31" t="str">
        <f>IF(入力!J7="","",入力!J7)</f>
        <v/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 t="str">
        <f>IF(入力!J9="","",入力!J9)</f>
        <v/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>
        <f>IF(入力!J11="","",入力!J11)</f>
        <v>1066</v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31" t="str">
        <f>IF(入力!M7="","",入力!M7)</f>
        <v>091ｃ0183799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/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>
        <f>IF(入力!M11="","",入力!M11)</f>
        <v>4193</v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5" t="s">
        <v>71</v>
      </c>
      <c r="D22" s="356"/>
      <c r="E22" s="356"/>
      <c r="F22" s="356"/>
      <c r="G22" s="357"/>
      <c r="H22" s="360" t="str">
        <f>IF(入力!C7="","",入力!C7&amp;"　"&amp;入力!E7)</f>
        <v>タナカ　タツノリ</v>
      </c>
      <c r="I22" s="325"/>
      <c r="J22" s="325"/>
      <c r="K22" s="325"/>
      <c r="L22" s="325"/>
      <c r="M22" s="325"/>
      <c r="N22" s="325"/>
      <c r="O22" s="325"/>
      <c r="P22" s="325"/>
      <c r="Q22" s="334"/>
      <c r="R22" s="326" t="s">
        <v>45</v>
      </c>
      <c r="S22" s="325"/>
      <c r="T22" s="335" t="str">
        <f>IF(入力!AT7="","",入力!AT7)</f>
        <v/>
      </c>
      <c r="U22" s="336"/>
      <c r="V22" s="337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/>
      </c>
      <c r="AC22" s="325"/>
      <c r="AD22" s="325"/>
      <c r="AE22" s="325"/>
      <c r="AF22" s="16" t="s">
        <v>73</v>
      </c>
      <c r="AG22" s="325" t="str">
        <f>IF(入力!W7="","",入力!W7)</f>
        <v/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4"/>
      <c r="AU22" s="326" t="s">
        <v>47</v>
      </c>
      <c r="AV22" s="325"/>
      <c r="AW22" s="325"/>
      <c r="AX22" s="17" t="s">
        <v>74</v>
      </c>
      <c r="AY22" s="325" t="str">
        <f>IF(入力!AL7="","",入力!AL7)</f>
        <v/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58" t="s">
        <v>48</v>
      </c>
      <c r="D23" s="321"/>
      <c r="E23" s="321"/>
      <c r="F23" s="321"/>
      <c r="G23" s="359"/>
      <c r="H23" s="361" t="str">
        <f>IF(入力!C8="","",入力!C8&amp;"　"&amp;入力!E8)</f>
        <v>田中　辰憲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21"/>
      <c r="S23" s="321"/>
      <c r="T23" s="350"/>
      <c r="U23" s="351"/>
      <c r="V23" s="352"/>
      <c r="W23" s="349"/>
      <c r="X23" s="349"/>
      <c r="Y23" s="349"/>
      <c r="Z23" s="342" t="str">
        <f>IF(入力!P8="","",入力!P8)</f>
        <v/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1"/>
      <c r="AV23" s="321"/>
      <c r="AW23" s="321"/>
      <c r="AX23" s="345" t="str">
        <f>IF(入力!AK8="","",入力!AK8)</f>
        <v/>
      </c>
      <c r="AY23" s="321"/>
      <c r="AZ23" s="321"/>
      <c r="BA23" s="321"/>
      <c r="BB23" s="19" t="s">
        <v>76</v>
      </c>
      <c r="BC23" s="321" t="str">
        <f>IF(入力!AP8="","",入力!AP8)</f>
        <v/>
      </c>
      <c r="BD23" s="321"/>
      <c r="BE23" s="321"/>
      <c r="BF23" s="341"/>
    </row>
    <row r="24" spans="3:58" ht="12" customHeight="1">
      <c r="C24" s="355" t="s">
        <v>77</v>
      </c>
      <c r="D24" s="356"/>
      <c r="E24" s="356"/>
      <c r="F24" s="356"/>
      <c r="G24" s="357"/>
      <c r="H24" s="360" t="str">
        <f>IF(入力!C9="","",入力!C9&amp;"　"&amp;入力!E9)</f>
        <v>ホシ　ヨウジ</v>
      </c>
      <c r="I24" s="325"/>
      <c r="J24" s="325"/>
      <c r="K24" s="325"/>
      <c r="L24" s="325"/>
      <c r="M24" s="325"/>
      <c r="N24" s="325"/>
      <c r="O24" s="325"/>
      <c r="P24" s="325"/>
      <c r="Q24" s="334"/>
      <c r="R24" s="326" t="s">
        <v>45</v>
      </c>
      <c r="S24" s="325"/>
      <c r="T24" s="335" t="str">
        <f>IF(入力!AT9="","",入力!AT9)</f>
        <v/>
      </c>
      <c r="U24" s="336"/>
      <c r="V24" s="337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/>
      </c>
      <c r="AC24" s="325"/>
      <c r="AD24" s="325"/>
      <c r="AE24" s="325"/>
      <c r="AF24" s="16" t="s">
        <v>73</v>
      </c>
      <c r="AG24" s="325" t="str">
        <f>IF(入力!W9="","",入力!W9)</f>
        <v/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4"/>
      <c r="AU24" s="326" t="s">
        <v>47</v>
      </c>
      <c r="AV24" s="325"/>
      <c r="AW24" s="325"/>
      <c r="AX24" s="17" t="s">
        <v>74</v>
      </c>
      <c r="AY24" s="325" t="str">
        <f>IF(入力!AL9="","",入力!AL9)</f>
        <v/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58" t="s">
        <v>78</v>
      </c>
      <c r="D25" s="321"/>
      <c r="E25" s="321"/>
      <c r="F25" s="321"/>
      <c r="G25" s="359"/>
      <c r="H25" s="361" t="str">
        <f>IF(入力!C10="","",入力!C10&amp;"　"&amp;入力!E10)</f>
        <v>星　洋二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21"/>
      <c r="S25" s="321"/>
      <c r="T25" s="350"/>
      <c r="U25" s="351"/>
      <c r="V25" s="352"/>
      <c r="W25" s="349"/>
      <c r="X25" s="349"/>
      <c r="Y25" s="349"/>
      <c r="Z25" s="342" t="str">
        <f>IF(入力!P10="","",入力!P10)</f>
        <v/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1"/>
      <c r="AV25" s="321"/>
      <c r="AW25" s="321"/>
      <c r="AX25" s="345" t="str">
        <f>IF(入力!AK10="","",入力!AK10)</f>
        <v/>
      </c>
      <c r="AY25" s="321"/>
      <c r="AZ25" s="321"/>
      <c r="BA25" s="321"/>
      <c r="BB25" s="19" t="s">
        <v>76</v>
      </c>
      <c r="BC25" s="321" t="str">
        <f>IF(入力!AP10="","",入力!AP10)</f>
        <v/>
      </c>
      <c r="BD25" s="321"/>
      <c r="BE25" s="321"/>
      <c r="BF25" s="341"/>
    </row>
    <row r="26" spans="3:58" ht="12" customHeight="1">
      <c r="C26" s="355" t="s">
        <v>71</v>
      </c>
      <c r="D26" s="356"/>
      <c r="E26" s="356"/>
      <c r="F26" s="356"/>
      <c r="G26" s="357"/>
      <c r="H26" s="360" t="str">
        <f>IF(入力!C11="","",入力!C11&amp;"　"&amp;入力!E11)</f>
        <v>タナカ　タツオ</v>
      </c>
      <c r="I26" s="325"/>
      <c r="J26" s="325"/>
      <c r="K26" s="325"/>
      <c r="L26" s="325"/>
      <c r="M26" s="325"/>
      <c r="N26" s="325"/>
      <c r="O26" s="325"/>
      <c r="P26" s="325"/>
      <c r="Q26" s="334"/>
      <c r="R26" s="326" t="s">
        <v>45</v>
      </c>
      <c r="S26" s="325"/>
      <c r="T26" s="335" t="str">
        <f>IF(入力!AT11="","",入力!AT11)</f>
        <v/>
      </c>
      <c r="U26" s="336"/>
      <c r="V26" s="337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/>
      </c>
      <c r="AC26" s="325"/>
      <c r="AD26" s="325"/>
      <c r="AE26" s="325"/>
      <c r="AF26" s="16" t="s">
        <v>73</v>
      </c>
      <c r="AG26" s="325" t="str">
        <f>IF(入力!W11="","",入力!W11)</f>
        <v/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4"/>
      <c r="AU26" s="326" t="s">
        <v>47</v>
      </c>
      <c r="AV26" s="325"/>
      <c r="AW26" s="325"/>
      <c r="AX26" s="17" t="s">
        <v>74</v>
      </c>
      <c r="AY26" s="325" t="str">
        <f>IF(入力!AL11="","",入力!AL11)</f>
        <v/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58" t="s">
        <v>79</v>
      </c>
      <c r="D27" s="321"/>
      <c r="E27" s="321"/>
      <c r="F27" s="321"/>
      <c r="G27" s="359"/>
      <c r="H27" s="361" t="str">
        <f>IF(入力!C12="","",入力!C12&amp;"　"&amp;入力!E12)</f>
        <v>田中　辰夫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21"/>
      <c r="S27" s="321"/>
      <c r="T27" s="350"/>
      <c r="U27" s="351"/>
      <c r="V27" s="352"/>
      <c r="W27" s="349"/>
      <c r="X27" s="349"/>
      <c r="Y27" s="349"/>
      <c r="Z27" s="342" t="str">
        <f>IF(入力!P12="","",入力!P12)</f>
        <v/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1"/>
      <c r="AV27" s="321"/>
      <c r="AW27" s="321"/>
      <c r="AX27" s="345" t="str">
        <f>IF(入力!AK12="","",入力!AK12)</f>
        <v/>
      </c>
      <c r="AY27" s="321"/>
      <c r="AZ27" s="321"/>
      <c r="BA27" s="321"/>
      <c r="BB27" s="19" t="s">
        <v>76</v>
      </c>
      <c r="BC27" s="321" t="str">
        <f>IF(入力!AP12="","",入力!AP12)</f>
        <v/>
      </c>
      <c r="BD27" s="321"/>
      <c r="BE27" s="321"/>
      <c r="BF27" s="341"/>
    </row>
    <row r="28" spans="3:58" ht="12" customHeight="1">
      <c r="C28" s="355" t="s">
        <v>71</v>
      </c>
      <c r="D28" s="356"/>
      <c r="E28" s="356"/>
      <c r="F28" s="356"/>
      <c r="G28" s="357"/>
      <c r="H28" s="360" t="str">
        <f>IF(入力!C15="","",入力!C15&amp;"　"&amp;入力!E15)</f>
        <v>タナカ　タツオ</v>
      </c>
      <c r="I28" s="325"/>
      <c r="J28" s="325"/>
      <c r="K28" s="325"/>
      <c r="L28" s="325"/>
      <c r="M28" s="325"/>
      <c r="N28" s="325"/>
      <c r="O28" s="325"/>
      <c r="P28" s="325"/>
      <c r="Q28" s="334"/>
      <c r="R28" s="326" t="s">
        <v>45</v>
      </c>
      <c r="S28" s="325"/>
      <c r="T28" s="335" t="str">
        <f>IF(入力!AT15="","",入力!AT15)</f>
        <v/>
      </c>
      <c r="U28" s="336"/>
      <c r="V28" s="337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/>
      </c>
      <c r="AC28" s="325"/>
      <c r="AD28" s="325"/>
      <c r="AE28" s="325"/>
      <c r="AF28" s="16" t="s">
        <v>73</v>
      </c>
      <c r="AG28" s="325" t="str">
        <f>IF(入力!W15="","",入力!W15)</f>
        <v/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4"/>
      <c r="AU28" s="326" t="s">
        <v>47</v>
      </c>
      <c r="AV28" s="325"/>
      <c r="AW28" s="325"/>
      <c r="AX28" s="17" t="s">
        <v>74</v>
      </c>
      <c r="AY28" s="325" t="str">
        <f>IF(入力!AL15="","",入力!AL15)</f>
        <v/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53" t="s">
        <v>49</v>
      </c>
      <c r="D29" s="327"/>
      <c r="E29" s="327"/>
      <c r="F29" s="327"/>
      <c r="G29" s="354"/>
      <c r="H29" s="346" t="str">
        <f>IF(入力!C16="","",入力!C16&amp;"　"&amp;入力!E16)</f>
        <v>田中　辰夫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7"/>
      <c r="S29" s="327"/>
      <c r="T29" s="338"/>
      <c r="U29" s="339"/>
      <c r="V29" s="340"/>
      <c r="W29" s="333"/>
      <c r="X29" s="333"/>
      <c r="Y29" s="333"/>
      <c r="Z29" s="328" t="str">
        <f>IF(入力!P16="","",入力!P16)</f>
        <v/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/>
      </c>
      <c r="AY29" s="327"/>
      <c r="AZ29" s="327"/>
      <c r="BA29" s="327"/>
      <c r="BB29" s="73" t="s">
        <v>76</v>
      </c>
      <c r="BC29" s="327" t="str">
        <f>IF(入力!AP16="","",入力!AP16)</f>
        <v/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カガ　リョウヤ
加賀　遼哉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5</v>
      </c>
      <c r="R34" s="294"/>
      <c r="S34" s="295"/>
      <c r="T34" s="299" t="str">
        <f>IF(入力!I25="","",入力!I25)</f>
        <v>市川市立柏井小学校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511569833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149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サハラ　マサト
佐原　正翔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5</v>
      </c>
      <c r="R36" s="294"/>
      <c r="S36" s="295"/>
      <c r="T36" s="299" t="str">
        <f>IF(入力!I27="","",入力!I27)</f>
        <v>船橋市立船橋小学校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510207006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144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カワハラ　トシヤ
川原　淑矢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4</v>
      </c>
      <c r="R38" s="294"/>
      <c r="S38" s="295"/>
      <c r="T38" s="299" t="str">
        <f>IF(入力!I29="","",入力!I29)</f>
        <v>船橋市立塚田小学校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513137329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137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ヤハギ　タイキ
矢萩　大揮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4</v>
      </c>
      <c r="R40" s="294"/>
      <c r="S40" s="295"/>
      <c r="T40" s="299" t="str">
        <f>IF(入力!I31="","",入力!I31)</f>
        <v>船橋市立法典東小学校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513146996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139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マスダ　ユウト
増田　悠人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3</v>
      </c>
      <c r="R42" s="294"/>
      <c r="S42" s="295"/>
      <c r="T42" s="299" t="str">
        <f>IF(入力!I33="","",入力!I33)</f>
        <v>船橋市立船橋小学校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515814073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132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ツボイ　マサミ
坪井　将海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3</v>
      </c>
      <c r="R44" s="294"/>
      <c r="S44" s="295"/>
      <c r="T44" s="299" t="str">
        <f>IF(入力!I35="","",入力!I35)</f>
        <v>船橋市立船橋小学校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515814083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131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キタノ　カズマサ
北野　和政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3</v>
      </c>
      <c r="R46" s="294"/>
      <c r="S46" s="295"/>
      <c r="T46" s="299" t="str">
        <f>IF(入力!I37="","",入力!I37)</f>
        <v>船橋市立船橋小学校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515814091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139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アリミズ　ソウマ
有水　蒼真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2</v>
      </c>
      <c r="R48" s="294"/>
      <c r="S48" s="295"/>
      <c r="T48" s="299" t="str">
        <f>IF(入力!I39="","",入力!I39)</f>
        <v>船橋市立法典東小学校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515468476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131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 t="str">
        <f>IF(入力!B41="","",入力!B41)</f>
        <v/>
      </c>
      <c r="D50" s="282"/>
      <c r="E50" s="283"/>
      <c r="F50" s="287" t="str">
        <f>IF(入力!C42="","",入力!C41&amp;"　"&amp;入力!E41&amp;"
"&amp;入力!C42&amp;"　"&amp;入力!E42)</f>
        <v/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 t="str">
        <f>IF(入力!G41="","",入力!G41)</f>
        <v/>
      </c>
      <c r="R50" s="294"/>
      <c r="S50" s="295"/>
      <c r="T50" s="299" t="str">
        <f>IF(入力!I41="","",入力!I41)</f>
        <v/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 t="str">
        <f>IF(入力!M41="","",入力!M41)</f>
        <v/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 t="str">
        <f>IF(入力!P41="","",入力!P41)</f>
        <v/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 t="str">
        <f>IF(入力!B43="","",入力!B43)</f>
        <v/>
      </c>
      <c r="D52" s="282"/>
      <c r="E52" s="283"/>
      <c r="F52" s="287" t="str">
        <f>IF(入力!C44="","",入力!C43&amp;"　"&amp;入力!E43&amp;"
"&amp;入力!C44&amp;"　"&amp;入力!E44)</f>
        <v/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 t="str">
        <f>IF(入力!G43="","",入力!G43)</f>
        <v/>
      </c>
      <c r="R52" s="294"/>
      <c r="S52" s="295"/>
      <c r="T52" s="299" t="str">
        <f>IF(入力!I43="","",入力!I43)</f>
        <v/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 t="str">
        <f>IF(入力!M43="","",入力!M43)</f>
        <v/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 t="str">
        <f>IF(入力!P43="","",入力!P43)</f>
        <v/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 t="str">
        <f>IF(入力!B45="","",入力!B45)</f>
        <v/>
      </c>
      <c r="D54" s="282"/>
      <c r="E54" s="283"/>
      <c r="F54" s="287" t="str">
        <f>IF(入力!C46="","",入力!C45&amp;"　"&amp;入力!E45&amp;"
"&amp;入力!C46&amp;"　"&amp;入力!E46)</f>
        <v/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 t="str">
        <f>IF(入力!G45="","",入力!G45)</f>
        <v/>
      </c>
      <c r="R54" s="294"/>
      <c r="S54" s="295"/>
      <c r="T54" s="299" t="str">
        <f>IF(入力!I45="","",入力!I45)</f>
        <v/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 t="str">
        <f>IF(入力!M45="","",入力!M45)</f>
        <v/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 t="str">
        <f>IF(入力!P45="","",入力!P45)</f>
        <v/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 t="str">
        <f>IF(入力!B47="","",入力!B47)</f>
        <v/>
      </c>
      <c r="D56" s="282"/>
      <c r="E56" s="283"/>
      <c r="F56" s="287" t="str">
        <f>IF(入力!C48="","",入力!C47&amp;"　"&amp;入力!E47&amp;"
"&amp;入力!C48&amp;"　"&amp;入力!E48)</f>
        <v/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/>
      </c>
      <c r="R56" s="294"/>
      <c r="S56" s="295"/>
      <c r="T56" s="299" t="str">
        <f>IF(入力!I47="","",入力!I47)</f>
        <v/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 t="str">
        <f>IF(入力!M47="","",入力!M47)</f>
        <v/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 t="str">
        <f>IF(入力!P47="","",入力!P47)</f>
        <v/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7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44140625" style="1" customWidth="1"/>
    <col min="7" max="15" width="6.109375" style="1" customWidth="1"/>
    <col min="16" max="22" width="6.5546875" style="1" customWidth="1"/>
    <col min="23" max="16384" width="9" style="1"/>
  </cols>
  <sheetData>
    <row r="1" spans="1:15" ht="28.8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" customHeight="1">
      <c r="A2" s="263" t="s">
        <v>0</v>
      </c>
      <c r="B2" s="263"/>
      <c r="C2" s="274" t="str">
        <f>IF(入力!C3="","",入力!C3)</f>
        <v>法典東スポーツクラブ</v>
      </c>
      <c r="D2" s="274"/>
      <c r="E2" s="274"/>
      <c r="F2" s="274"/>
      <c r="G2" s="274"/>
      <c r="H2" s="274"/>
      <c r="I2" s="274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431605888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田中　辰憲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506095960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>091ｃ0183799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" customHeight="1">
      <c r="A9" s="263" t="s">
        <v>19</v>
      </c>
      <c r="B9" s="263"/>
      <c r="C9" s="264" t="str">
        <f>IF(入力!C10="","",入力!C10&amp;"　"&amp;入力!E10)</f>
        <v>星　洋二</v>
      </c>
      <c r="D9" s="265"/>
      <c r="E9" s="265"/>
      <c r="F9" s="265"/>
      <c r="G9" s="271">
        <f>IF(入力!G9="","",入力!G9)</f>
        <v>510164323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" customHeight="1">
      <c r="A11" s="263" t="s">
        <v>20</v>
      </c>
      <c r="B11" s="263"/>
      <c r="C11" s="264" t="str">
        <f>IF(入力!C12="","",入力!C12&amp;"　"&amp;入力!E12)</f>
        <v>田中　辰夫</v>
      </c>
      <c r="D11" s="265"/>
      <c r="E11" s="265"/>
      <c r="F11" s="265"/>
      <c r="G11" s="271">
        <f>IF(入力!G11="","",入力!G11)</f>
        <v>506095633</v>
      </c>
      <c r="H11" s="271"/>
      <c r="I11" s="271"/>
      <c r="J11" s="271">
        <f>IF(入力!J11="","",入力!J11)</f>
        <v>1066</v>
      </c>
      <c r="K11" s="271"/>
      <c r="L11" s="271"/>
      <c r="M11" s="271">
        <f>IF(入力!M11="","",入力!M11)</f>
        <v>4193</v>
      </c>
      <c r="N11" s="271"/>
      <c r="O11" s="271"/>
    </row>
    <row r="12" spans="1:15" ht="14.4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田中　辰夫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" customHeight="1">
      <c r="A17" s="263" t="s">
        <v>6</v>
      </c>
      <c r="B17" s="263"/>
      <c r="C17" s="274" t="str">
        <f>IF(入力!C17="","",入力!C17&amp;"　"&amp;入力!E17)</f>
        <v/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>
      <c r="A19" s="263" t="s">
        <v>7</v>
      </c>
      <c r="B19" s="263"/>
      <c r="C19" s="274" t="str">
        <f>IF(入力!C19="","",入力!C19&amp;"　"&amp;入力!E19)</f>
        <v/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>
      <c r="A21" s="263" t="s">
        <v>8</v>
      </c>
      <c r="B21" s="263"/>
      <c r="C21" s="274" t="str">
        <f>IF(入力!C21="","",入力!C21&amp;"－"&amp;入力!E21&amp;"－"&amp;入力!G21)</f>
        <v>90－5308－9034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加賀　遼哉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市川市立柏井小学校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511569833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佐原　正翔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船橋市立船橋小学校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510207006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川原　淑矢</v>
      </c>
      <c r="D29" s="265"/>
      <c r="E29" s="265"/>
      <c r="F29" s="265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船橋市立塚田小学校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513137329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矢萩　大揮</v>
      </c>
      <c r="D31" s="265"/>
      <c r="E31" s="265"/>
      <c r="F31" s="265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船橋市立法典東小学校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513146996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増田　悠人</v>
      </c>
      <c r="D33" s="265"/>
      <c r="E33" s="265"/>
      <c r="F33" s="265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船橋市立船橋小学校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515814073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坪井　将海</v>
      </c>
      <c r="D35" s="265"/>
      <c r="E35" s="265"/>
      <c r="F35" s="265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船橋市立船橋小学校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515814083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北野　和政</v>
      </c>
      <c r="D37" s="265"/>
      <c r="E37" s="265"/>
      <c r="F37" s="265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船橋市立船橋小学校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515814091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有水　蒼真</v>
      </c>
      <c r="D39" s="265"/>
      <c r="E39" s="265"/>
      <c r="F39" s="265"/>
      <c r="G39" s="263">
        <f>IF(入力!G39="","",入力!G39)</f>
        <v>2</v>
      </c>
      <c r="H39" s="263" t="str">
        <f>IF(入力!H39="","",入力!H39)</f>
        <v/>
      </c>
      <c r="I39" s="263" t="str">
        <f>IF(入力!I39="","",入力!I39)</f>
        <v>船橋市立法典東小学校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515468476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3" zoomScaleNormal="100" zoomScaleSheetLayoutView="100" workbookViewId="0">
      <selection activeCell="C17" sqref="C17:O18"/>
    </sheetView>
  </sheetViews>
  <sheetFormatPr defaultColWidth="9" defaultRowHeight="14.4"/>
  <cols>
    <col min="1" max="2" width="6.109375" style="1" customWidth="1"/>
    <col min="3" max="6" width="7.44140625" style="1" customWidth="1"/>
    <col min="7" max="15" width="6.109375" style="1" customWidth="1"/>
    <col min="16" max="22" width="6.5546875" style="1" customWidth="1"/>
    <col min="23" max="16384" width="9" style="1"/>
  </cols>
  <sheetData>
    <row r="1" spans="1:15" ht="28.8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" customHeight="1">
      <c r="A2" s="263" t="s">
        <v>0</v>
      </c>
      <c r="B2" s="263"/>
      <c r="C2" s="437" t="s">
        <v>200</v>
      </c>
      <c r="D2" s="274"/>
      <c r="E2" s="274"/>
      <c r="F2" s="274"/>
      <c r="G2" s="274"/>
      <c r="H2" s="274"/>
      <c r="I2" s="274"/>
      <c r="J2" s="435" t="s">
        <v>218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v>431605888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436" t="s">
        <v>215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v>506095960</v>
      </c>
      <c r="H7" s="271"/>
      <c r="I7" s="271"/>
      <c r="J7" s="271" t="str">
        <f>IF(入力!J7="","",入力!J7)</f>
        <v/>
      </c>
      <c r="K7" s="271"/>
      <c r="L7" s="271"/>
      <c r="M7" s="271" t="s">
        <v>219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" customHeight="1">
      <c r="A9" s="263" t="s">
        <v>19</v>
      </c>
      <c r="B9" s="263"/>
      <c r="C9" s="436" t="s">
        <v>216</v>
      </c>
      <c r="D9" s="265"/>
      <c r="E9" s="265"/>
      <c r="F9" s="265"/>
      <c r="G9" s="271">
        <v>510164323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" customHeight="1">
      <c r="A11" s="263" t="s">
        <v>20</v>
      </c>
      <c r="B11" s="263"/>
      <c r="C11" s="436" t="s">
        <v>217</v>
      </c>
      <c r="D11" s="265"/>
      <c r="E11" s="265"/>
      <c r="F11" s="265"/>
      <c r="G11" s="271">
        <v>506095633</v>
      </c>
      <c r="H11" s="271"/>
      <c r="I11" s="271"/>
      <c r="J11" s="271">
        <v>10066</v>
      </c>
      <c r="K11" s="271"/>
      <c r="L11" s="271"/>
      <c r="M11" s="271">
        <v>4193</v>
      </c>
      <c r="N11" s="271"/>
      <c r="O11" s="271"/>
    </row>
    <row r="12" spans="1:15" ht="14.4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436" t="s">
        <v>217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" customHeight="1">
      <c r="A17" s="263" t="s">
        <v>6</v>
      </c>
      <c r="B17" s="263"/>
      <c r="C17" s="437" t="s">
        <v>220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" customHeight="1">
      <c r="A19" s="263" t="s">
        <v>7</v>
      </c>
      <c r="B19" s="263"/>
      <c r="C19" s="274" t="s">
        <v>223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" customHeight="1">
      <c r="A21" s="263" t="s">
        <v>8</v>
      </c>
      <c r="B21" s="263"/>
      <c r="C21" s="274" t="s">
        <v>221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71" t="s">
        <v>222</v>
      </c>
      <c r="C25" s="436" t="s">
        <v>201</v>
      </c>
      <c r="D25" s="265"/>
      <c r="E25" s="265"/>
      <c r="F25" s="265"/>
      <c r="G25" s="263">
        <v>5</v>
      </c>
      <c r="H25" s="263" t="str">
        <f>IF(入力!H25="","",入力!H25)</f>
        <v/>
      </c>
      <c r="I25" s="435" t="s">
        <v>213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v>511569833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71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v>2</v>
      </c>
      <c r="C27" s="436" t="s">
        <v>204</v>
      </c>
      <c r="D27" s="265"/>
      <c r="E27" s="265"/>
      <c r="F27" s="265"/>
      <c r="G27" s="263">
        <v>5</v>
      </c>
      <c r="H27" s="263" t="str">
        <f>IF(入力!H27="","",入力!H27)</f>
        <v/>
      </c>
      <c r="I27" s="435" t="s">
        <v>208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v>510207006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v>3</v>
      </c>
      <c r="C29" s="436" t="s">
        <v>207</v>
      </c>
      <c r="D29" s="265"/>
      <c r="E29" s="265"/>
      <c r="F29" s="265"/>
      <c r="G29" s="263">
        <v>4</v>
      </c>
      <c r="H29" s="263" t="str">
        <f>IF(入力!H29="","",入力!H29)</f>
        <v/>
      </c>
      <c r="I29" s="435" t="s">
        <v>209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v>513137329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v>4</v>
      </c>
      <c r="C31" s="436" t="s">
        <v>214</v>
      </c>
      <c r="D31" s="265"/>
      <c r="E31" s="265"/>
      <c r="F31" s="265"/>
      <c r="G31" s="263">
        <v>4</v>
      </c>
      <c r="H31" s="263" t="str">
        <f>IF(入力!H31="","",入力!H31)</f>
        <v/>
      </c>
      <c r="I31" s="435" t="s">
        <v>210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v>513146996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v>5</v>
      </c>
      <c r="C33" s="436" t="s">
        <v>202</v>
      </c>
      <c r="D33" s="265"/>
      <c r="E33" s="265"/>
      <c r="F33" s="265"/>
      <c r="G33" s="263">
        <v>3</v>
      </c>
      <c r="H33" s="263" t="str">
        <f>IF(入力!H33="","",入力!H33)</f>
        <v/>
      </c>
      <c r="I33" s="435" t="s">
        <v>211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v>515814073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v>6</v>
      </c>
      <c r="C35" s="436" t="s">
        <v>203</v>
      </c>
      <c r="D35" s="265"/>
      <c r="E35" s="265"/>
      <c r="F35" s="265"/>
      <c r="G35" s="263">
        <v>3</v>
      </c>
      <c r="H35" s="263" t="str">
        <f>IF(入力!H35="","",入力!H35)</f>
        <v/>
      </c>
      <c r="I35" s="435" t="s">
        <v>208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v>515814083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v>7</v>
      </c>
      <c r="C37" s="436" t="s">
        <v>205</v>
      </c>
      <c r="D37" s="265"/>
      <c r="E37" s="265"/>
      <c r="F37" s="265"/>
      <c r="G37" s="263">
        <v>3</v>
      </c>
      <c r="H37" s="263" t="str">
        <f>IF(入力!H37="","",入力!H37)</f>
        <v/>
      </c>
      <c r="I37" s="435" t="s">
        <v>212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v>515814091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v>8</v>
      </c>
      <c r="C39" s="436" t="s">
        <v>206</v>
      </c>
      <c r="D39" s="265"/>
      <c r="E39" s="265"/>
      <c r="F39" s="265"/>
      <c r="G39" s="263">
        <v>2</v>
      </c>
      <c r="H39" s="263" t="str">
        <f>IF(入力!H39="","",入力!H39)</f>
        <v/>
      </c>
      <c r="I39" s="435" t="s">
        <v>210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v>515468476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男子</v>
      </c>
      <c r="I5" s="29">
        <f>入力!Y25</f>
        <v>0</v>
      </c>
      <c r="J5" s="446" t="str">
        <f>IF(入力!A55="","",入力!A55)</f>
        <v>キャプテン加賀のトスで、佐原が強烈なスパイクを打ち、レシーブの要、川原が拾い繋ぐ！矢萩のサーブで崩し、主導権を握り一点をもぎとる！チーム一丸となり全員バレーでベスト８目指します！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法典東スポーツクラブ</v>
      </c>
      <c r="C7" s="33" t="str">
        <f>IF(入力!C2="","",入力!C2)</f>
        <v/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馬込沢</v>
      </c>
      <c r="T7" s="33"/>
      <c r="U7" s="33">
        <f>IF(入力!C4="","",入力!C4)</f>
        <v>431605888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辰憲</v>
      </c>
      <c r="E16" s="33" t="str">
        <f>IF(入力!C7="","",入力!C7)</f>
        <v>タナカ</v>
      </c>
      <c r="F16" s="33" t="str">
        <f>IF(入力!E7="","",入力!E7)</f>
        <v>タツノリ</v>
      </c>
      <c r="G16" s="33">
        <f>IF(入力!G7="","",入力!G7)</f>
        <v>506095960</v>
      </c>
      <c r="H16" s="33" t="str">
        <f>IF(入力!J7="","",入力!J7)</f>
        <v/>
      </c>
      <c r="I16" s="33" t="str">
        <f>IF(入力!M7="","",入力!M7)</f>
        <v>091ｃ0183799</v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洋二</v>
      </c>
      <c r="E17" s="33" t="str">
        <f>IF(入力!C9="","",入力!C9)</f>
        <v>ホシ</v>
      </c>
      <c r="F17" s="33" t="str">
        <f>IF(入力!E9="","",入力!E9)</f>
        <v>ヨウジ</v>
      </c>
      <c r="G17" s="33">
        <f>IF(入力!G9="","",入力!G9)</f>
        <v>510164323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田中</v>
      </c>
      <c r="D20" s="33" t="str">
        <f>IF(入力!E12="","",入力!E12)</f>
        <v>辰夫</v>
      </c>
      <c r="E20" s="33" t="str">
        <f>IF(入力!C11="","",入力!C11)</f>
        <v>タナカ</v>
      </c>
      <c r="F20" s="33" t="str">
        <f>IF(入力!E11="","",入力!E11)</f>
        <v>タツオ</v>
      </c>
      <c r="G20" s="33">
        <f>IF(入力!G11="","",入力!G11)</f>
        <v>506095633</v>
      </c>
      <c r="H20" s="33">
        <f>IF(入力!J11="","",入力!J11)</f>
        <v>1066</v>
      </c>
      <c r="I20" s="33">
        <f>IF(入力!M11="","",入力!M11)</f>
        <v>4193</v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5308</v>
      </c>
      <c r="P22" s="33">
        <f>IF(入力!G21="","",入力!G21)</f>
        <v>9034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/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加賀</v>
      </c>
      <c r="D24" s="75" t="str">
        <f>VLOOKUP($B$51,$A$53:$F$352,4)</f>
        <v>遼哉</v>
      </c>
      <c r="E24" s="75" t="str">
        <f>VLOOKUP($B$51,$A$53:$F$352,5)</f>
        <v>カガ</v>
      </c>
      <c r="F24" s="75" t="str">
        <f>VLOOKUP($B$51,$A$53:$F$352,6)</f>
        <v>リョウヤ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加賀</v>
      </c>
      <c r="D53" s="33" t="str">
        <f>IF(入力!E26="","",入力!E26)</f>
        <v>遼哉</v>
      </c>
      <c r="E53" s="33" t="str">
        <f>IF(入力!C25="","",入力!C25)</f>
        <v>カガ</v>
      </c>
      <c r="F53" s="33" t="str">
        <f>IF(入力!E25="","",入力!E25)</f>
        <v>リョウヤ</v>
      </c>
      <c r="G53" s="33">
        <f>IF(入力!M25="","",入力!M25)</f>
        <v>511569833</v>
      </c>
      <c r="H53" s="33" t="str">
        <f>IF(入力!I25="","",入力!I25)</f>
        <v>市川市立柏井小学校</v>
      </c>
      <c r="I53" s="33">
        <f>IF(入力!G25="","",入力!G25)</f>
        <v>5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佐原</v>
      </c>
      <c r="D54" s="33" t="str">
        <f>IF(入力!E28="","",入力!E28)</f>
        <v>正翔</v>
      </c>
      <c r="E54" s="33" t="str">
        <f>IF(入力!C27="","",入力!C27)</f>
        <v>サハラ</v>
      </c>
      <c r="F54" s="33" t="str">
        <f>IF(入力!E27="","",入力!E27)</f>
        <v>マサト</v>
      </c>
      <c r="G54" s="33">
        <f>IF(入力!M27="","",入力!M27)</f>
        <v>510207006</v>
      </c>
      <c r="H54" s="33" t="str">
        <f>IF(入力!I27="","",入力!I27)</f>
        <v>船橋市立船橋小学校</v>
      </c>
      <c r="I54" s="33">
        <f>IF(入力!G27="","",入力!G27)</f>
        <v>5</v>
      </c>
      <c r="J54" s="33">
        <f>IF(入力!P27="","",入力!P27)</f>
        <v>144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川原</v>
      </c>
      <c r="D55" s="33" t="str">
        <f>IF(入力!E30="","",入力!E30)</f>
        <v>淑矢</v>
      </c>
      <c r="E55" s="33" t="str">
        <f>IF(入力!C29="","",入力!C29)</f>
        <v>カワハラ</v>
      </c>
      <c r="F55" s="33" t="str">
        <f>IF(入力!E29="","",入力!E29)</f>
        <v>トシヤ</v>
      </c>
      <c r="G55" s="33">
        <f>IF(入力!M29="","",入力!M29)</f>
        <v>513137329</v>
      </c>
      <c r="H55" s="33" t="str">
        <f>IF(入力!I29="","",入力!I29)</f>
        <v>船橋市立塚田小学校</v>
      </c>
      <c r="I55" s="33">
        <f>IF(入力!G29="","",入力!G29)</f>
        <v>4</v>
      </c>
      <c r="J55" s="33">
        <f>IF(入力!P29="","",入力!P29)</f>
        <v>137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矢萩</v>
      </c>
      <c r="D56" s="33" t="str">
        <f>IF(入力!E32="","",入力!E32)</f>
        <v>大揮</v>
      </c>
      <c r="E56" s="33" t="str">
        <f>IF(入力!C31="","",入力!C31)</f>
        <v>ヤハギ</v>
      </c>
      <c r="F56" s="33" t="str">
        <f>IF(入力!E31="","",入力!E31)</f>
        <v>タイキ</v>
      </c>
      <c r="G56" s="33">
        <f>IF(入力!M31="","",入力!M31)</f>
        <v>513146996</v>
      </c>
      <c r="H56" s="33" t="str">
        <f>IF(入力!I31="","",入力!I31)</f>
        <v>船橋市立法典東小学校</v>
      </c>
      <c r="I56" s="33">
        <f>IF(入力!G31="","",入力!G31)</f>
        <v>4</v>
      </c>
      <c r="J56" s="33">
        <f>IF(入力!P31="","",入力!P31)</f>
        <v>139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増田</v>
      </c>
      <c r="D57" s="33" t="str">
        <f>IF(入力!E34="","",入力!E34)</f>
        <v>悠人</v>
      </c>
      <c r="E57" s="33" t="str">
        <f>IF(入力!C33="","",入力!C33)</f>
        <v>マスダ</v>
      </c>
      <c r="F57" s="33" t="str">
        <f>IF(入力!E33="","",入力!E33)</f>
        <v>ユウト</v>
      </c>
      <c r="G57" s="33">
        <f>IF(入力!M33="","",入力!M33)</f>
        <v>515814073</v>
      </c>
      <c r="H57" s="33" t="str">
        <f>IF(入力!I33="","",入力!I33)</f>
        <v>船橋市立船橋小学校</v>
      </c>
      <c r="I57" s="33">
        <f>IF(入力!G33="","",入力!G33)</f>
        <v>3</v>
      </c>
      <c r="J57" s="33">
        <f>IF(入力!P33="","",入力!P33)</f>
        <v>132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坪井</v>
      </c>
      <c r="D58" s="33" t="str">
        <f>IF(入力!E36="","",入力!E36)</f>
        <v>将海</v>
      </c>
      <c r="E58" s="33" t="str">
        <f>IF(入力!C35="","",入力!C35)</f>
        <v>ツボイ</v>
      </c>
      <c r="F58" s="33" t="str">
        <f>IF(入力!E35="","",入力!E35)</f>
        <v>マサミ</v>
      </c>
      <c r="G58" s="33">
        <f>IF(入力!M35="","",入力!M35)</f>
        <v>515814083</v>
      </c>
      <c r="H58" s="33" t="str">
        <f>IF(入力!I35="","",入力!I35)</f>
        <v>船橋市立船橋小学校</v>
      </c>
      <c r="I58" s="33">
        <f>IF(入力!G35="","",入力!G35)</f>
        <v>3</v>
      </c>
      <c r="J58" s="33">
        <f>IF(入力!P35="","",入力!P35)</f>
        <v>131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北野</v>
      </c>
      <c r="D59" s="33" t="str">
        <f>IF(入力!E38="","",入力!E38)</f>
        <v>和政</v>
      </c>
      <c r="E59" s="33" t="str">
        <f>IF(入力!C37="","",入力!C37)</f>
        <v>キタノ</v>
      </c>
      <c r="F59" s="33" t="str">
        <f>IF(入力!E37="","",入力!E37)</f>
        <v>カズマサ</v>
      </c>
      <c r="G59" s="33">
        <f>IF(入力!M37="","",入力!M37)</f>
        <v>515814091</v>
      </c>
      <c r="H59" s="33" t="str">
        <f>IF(入力!I37="","",入力!I37)</f>
        <v>船橋市立船橋小学校</v>
      </c>
      <c r="I59" s="33">
        <f>IF(入力!G37="","",入力!G37)</f>
        <v>3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有水</v>
      </c>
      <c r="D60" s="33" t="str">
        <f>IF(入力!E40="","",入力!E40)</f>
        <v>蒼真</v>
      </c>
      <c r="E60" s="33" t="str">
        <f>IF(入力!C39="","",入力!C39)</f>
        <v>アリミズ</v>
      </c>
      <c r="F60" s="33" t="str">
        <f>IF(入力!E39="","",入力!E39)</f>
        <v>ソウマ</v>
      </c>
      <c r="G60" s="33">
        <f>IF(入力!M39="","",入力!M39)</f>
        <v>515468476</v>
      </c>
      <c r="H60" s="33" t="str">
        <f>IF(入力!I39="","",入力!I39)</f>
        <v>船橋市立法典東小学校</v>
      </c>
      <c r="I60" s="33">
        <f>IF(入力!G39="","",入力!G39)</f>
        <v>2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makiko sahara</cp:lastModifiedBy>
  <cp:lastPrinted>2016-05-09T15:17:35Z</cp:lastPrinted>
  <dcterms:created xsi:type="dcterms:W3CDTF">2014-04-05T09:56:00Z</dcterms:created>
  <dcterms:modified xsi:type="dcterms:W3CDTF">2017-01-29T14:24:05Z</dcterms:modified>
</cp:coreProperties>
</file>