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693cec21fb68dec/ドキュメント/竜男各種/塚田JSC　２０１９（Ｈ３１Ｒ１）/"/>
    </mc:Choice>
  </mc:AlternateContent>
  <xr:revisionPtr revIDLastSave="30" documentId="11_CD8978FAC6269AA41F27094D42719EE58CD3FA34" xr6:coauthVersionLast="45" xr6:coauthVersionMax="45" xr10:uidLastSave="{DACDAFE2-7D4A-48E5-9FE2-A0C2C40E541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5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<sst xmlns="http://schemas.openxmlformats.org/spreadsheetml/2006/main" count="418" uniqueCount="282">
  <si>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</si>
  <si>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</si>
  <si>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</si>
  <si>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</si>
  <si>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</si>
  <si>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</si>
  <si>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</si>
  <si>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</si>
  <si>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</si>
  <si>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</si>
  <si>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</si>
  <si>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</si>
  <si>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</si>
  <si>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</si>
  <si>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</si>
  <si>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</si>
  <si>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</si>
  <si>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</si>
  <si>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</si>
  <si>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</si>
  <si>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</si>
  <si>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</si>
  <si>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</si>
  <si>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</si>
  <si>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</si>
  <si>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</si>
  <si>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</si>
  <si>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</si>
  <si>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</si>
  <si>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</si>
  <si>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</si>
  <si>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</si>
  <si>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</si>
  <si>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</si>
  <si>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</si>
  <si>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</si>
  <si>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</si>
  <si>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</si>
  <si>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</si>
  <si>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</si>
  <si>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</si>
  <si>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</si>
  <si>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</si>
  <si>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</si>
  <si>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</si>
  <si>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</si>
  <si>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</si>
  <si>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</si>
  <si>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</si>
  <si>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</si>
  <si>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</si>
  <si>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</si>
  <si>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</si>
  <si>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</si>
  <si>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</si>
  <si>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</si>
  <si>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</si>
  <si>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</si>
  <si>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</si>
  <si>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</si>
  <si>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</si>
  <si>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</si>
  <si>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</si>
  <si>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</si>
  <si>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</si>
  <si>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</si>
  <si>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</si>
  <si>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</si>
  <si>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</si>
  <si>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</si>
  <si>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</si>
  <si>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</si>
  <si>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</si>
  <si>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</si>
  <si>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</si>
  <si>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</si>
  <si>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</si>
  <si>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</si>
  <si>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</si>
  <si>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</si>
  <si>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</si>
  <si>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</si>
  <si>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</si>
  <si>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</si>
  <si>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</si>
  <si>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</si>
  <si>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</si>
  <si>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</si>
  <si>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</si>
  <si>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</si>
  <si>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</si>
  <si>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</si>
  <si>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</si>
  <si>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</si>
  <si>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</si>
  <si>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</si>
  <si>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</si>
  <si>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</si>
  <si>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</si>
  <si>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</si>
  <si>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</si>
  <si>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</si>
  <si>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</si>
  <si>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</si>
  <si>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</si>
  <si>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</si>
  <si>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</si>
  <si>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</si>
  <si>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</si>
  <si>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</si>
  <si>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</si>
  <si>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</si>
  <si>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</si>
  <si>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</si>
  <si>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</si>
  <si>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</si>
  <si>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</si>
  <si>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</si>
  <si>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</si>
  <si>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</si>
  <si>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</si>
  <si>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</si>
  <si>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</si>
  <si>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</si>
  <si>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</si>
  <si>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</si>
  <si>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</si>
  <si>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</si>
  <si>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</si>
  <si>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</si>
  <si>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</si>
  <si>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</si>
  <si>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</si>
  <si>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</si>
  <si>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</si>
  <si>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</si>
  <si>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</si>
  <si>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</si>
  <si>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</si>
  <si>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</si>
  <si>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</si>
  <si>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</si>
  <si>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</si>
  <si>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</si>
  <si>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</si>
  <si>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</si>
  <si>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</si>
  <si>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</si>
  <si>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</si>
  <si>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</si>
  <si>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</si>
  <si>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</si>
  <si>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</si>
  <si>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</si>
  <si>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</si>
  <si>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</si>
  <si>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</si>
  <si>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</si>
  <si>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</si>
  <si>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</si>
  <si>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</si>
  <si>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</si>
  <si>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</si>
  <si>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</si>
  <si>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</si>
  <si>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</si>
  <si>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</si>
  <si>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</si>
  <si>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</si>
  <si>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</si>
  <si>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</si>
  <si>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</si>
  <si>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</si>
  <si>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</si>
  <si>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</si>
  <si>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</si>
  <si>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</si>
  <si>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</si>
  <si>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</si>
  <si>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</si>
  <si>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</si>
  <si>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</si>
  <si>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</si>
  <si>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</si>
  <si>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</si>
  <si>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</si>
  <si>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</si>
  <si>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</si>
  <si>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</si>
  <si>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</si>
  <si>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</si>
  <si>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</si>
  <si>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</si>
  <si>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</si>
  <si>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</si>
  <si>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</si>
  <si>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</si>
  <si>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</si>
  <si>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</si>
  <si>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</si>
  <si>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ツカダＪＳＣ</t>
    <phoneticPr fontId="2"/>
  </si>
  <si>
    <r>
      <rPr>
        <sz val="16"/>
        <color indexed="8"/>
        <rFont val="ＭＳ Ｐゴシック"/>
        <family val="3"/>
        <charset val="128"/>
      </rPr>
      <t>塚田</t>
    </r>
    <r>
      <rPr>
        <sz val="16"/>
        <color indexed="8"/>
        <rFont val="Calibri"/>
        <family val="2"/>
      </rPr>
      <t>JSC</t>
    </r>
    <phoneticPr fontId="2"/>
  </si>
  <si>
    <t>船橋市</t>
    <phoneticPr fontId="2"/>
  </si>
  <si>
    <r>
      <t>JR</t>
    </r>
    <r>
      <rPr>
        <sz val="8"/>
        <color indexed="8"/>
        <rFont val="ＭＳ Ｐゴシック"/>
        <family val="3"/>
        <charset val="128"/>
      </rPr>
      <t>武蔵野</t>
    </r>
    <phoneticPr fontId="2"/>
  </si>
  <si>
    <t>船橋法典</t>
    <phoneticPr fontId="2"/>
  </si>
  <si>
    <t>シンドウ</t>
    <phoneticPr fontId="2"/>
  </si>
  <si>
    <t>ナオキ</t>
    <phoneticPr fontId="2"/>
  </si>
  <si>
    <t>新堂</t>
    <phoneticPr fontId="2"/>
  </si>
  <si>
    <t>尚紀</t>
    <phoneticPr fontId="2"/>
  </si>
  <si>
    <t>273</t>
    <phoneticPr fontId="2"/>
  </si>
  <si>
    <t>0047</t>
    <phoneticPr fontId="2"/>
  </si>
  <si>
    <t>047</t>
    <phoneticPr fontId="2"/>
  </si>
  <si>
    <t>338</t>
    <phoneticPr fontId="2"/>
  </si>
  <si>
    <t>8891</t>
    <phoneticPr fontId="2"/>
  </si>
  <si>
    <t>船橋市藤原2-14-12</t>
    <phoneticPr fontId="2"/>
  </si>
  <si>
    <t>339</t>
    <phoneticPr fontId="2"/>
  </si>
  <si>
    <t>5467</t>
    <phoneticPr fontId="2"/>
  </si>
  <si>
    <t>0046</t>
    <phoneticPr fontId="2"/>
  </si>
  <si>
    <t>船橋市上山町1-207－26－1－106</t>
    <phoneticPr fontId="2"/>
  </si>
  <si>
    <t>セキ</t>
    <phoneticPr fontId="2"/>
  </si>
  <si>
    <t>タツヤ</t>
    <phoneticPr fontId="2"/>
  </si>
  <si>
    <t>関</t>
    <phoneticPr fontId="2"/>
  </si>
  <si>
    <t>達也</t>
    <phoneticPr fontId="2"/>
  </si>
  <si>
    <t>石井</t>
    <phoneticPr fontId="2"/>
  </si>
  <si>
    <t>イシイ</t>
    <phoneticPr fontId="2"/>
  </si>
  <si>
    <t>タツオ</t>
    <phoneticPr fontId="2"/>
  </si>
  <si>
    <t>竜男</t>
    <phoneticPr fontId="2"/>
  </si>
  <si>
    <t>竜男</t>
    <phoneticPr fontId="2"/>
  </si>
  <si>
    <t>0047</t>
    <phoneticPr fontId="2"/>
  </si>
  <si>
    <t>船橋市藤原2-11-28</t>
    <phoneticPr fontId="2"/>
  </si>
  <si>
    <t>303</t>
    <phoneticPr fontId="2"/>
  </si>
  <si>
    <t>1771</t>
    <phoneticPr fontId="2"/>
  </si>
  <si>
    <t>080</t>
    <phoneticPr fontId="2"/>
  </si>
  <si>
    <t>①</t>
    <phoneticPr fontId="2"/>
  </si>
  <si>
    <t>行田西小</t>
    <phoneticPr fontId="2"/>
  </si>
  <si>
    <t>ユウト</t>
    <phoneticPr fontId="2"/>
  </si>
  <si>
    <t>法典西小</t>
    <rPh sb="0" eb="2">
      <t>ホウテン</t>
    </rPh>
    <rPh sb="2" eb="3">
      <t>ニシ</t>
    </rPh>
    <rPh sb="3" eb="4">
      <t>ショウ</t>
    </rPh>
    <phoneticPr fontId="2"/>
  </si>
  <si>
    <t>コイケ</t>
    <phoneticPr fontId="2"/>
  </si>
  <si>
    <t>小池</t>
    <rPh sb="0" eb="2">
      <t>コイケ</t>
    </rPh>
    <phoneticPr fontId="2"/>
  </si>
  <si>
    <t>悠斗</t>
    <rPh sb="0" eb="2">
      <t>ユウト</t>
    </rPh>
    <phoneticPr fontId="2"/>
  </si>
  <si>
    <t>ヨシダ</t>
    <phoneticPr fontId="2"/>
  </si>
  <si>
    <t>イオリ</t>
    <phoneticPr fontId="2"/>
  </si>
  <si>
    <t>サカイ</t>
    <phoneticPr fontId="2"/>
  </si>
  <si>
    <t>ダイキ</t>
    <phoneticPr fontId="2"/>
  </si>
  <si>
    <t>酒井</t>
    <phoneticPr fontId="2"/>
  </si>
  <si>
    <t>大輝</t>
    <phoneticPr fontId="2"/>
  </si>
  <si>
    <t>エンドウ</t>
    <phoneticPr fontId="2"/>
  </si>
  <si>
    <t>ユウタ</t>
    <phoneticPr fontId="2"/>
  </si>
  <si>
    <t>イケダ</t>
    <phoneticPr fontId="2"/>
  </si>
  <si>
    <t>タツキ</t>
    <phoneticPr fontId="2"/>
  </si>
  <si>
    <t>ツチダ</t>
    <phoneticPr fontId="2"/>
  </si>
  <si>
    <t>ショウタ</t>
    <phoneticPr fontId="2"/>
  </si>
  <si>
    <t>石井</t>
    <rPh sb="0" eb="2">
      <t>イシイ</t>
    </rPh>
    <phoneticPr fontId="2"/>
  </si>
  <si>
    <t>竜男</t>
    <rPh sb="0" eb="2">
      <t>タツオ</t>
    </rPh>
    <phoneticPr fontId="2"/>
  </si>
  <si>
    <r>
      <t>004</t>
    </r>
    <r>
      <rPr>
        <sz val="8"/>
        <color rgb="FF000000"/>
        <rFont val="ＭＳ Ｐゴシック"/>
        <family val="1"/>
        <charset val="128"/>
      </rPr>
      <t>7</t>
    </r>
    <phoneticPr fontId="2"/>
  </si>
  <si>
    <r>
      <t>船橋市市藤原</t>
    </r>
    <r>
      <rPr>
        <sz val="10"/>
        <color rgb="FF000000"/>
        <rFont val="MS UI Gothic"/>
        <family val="1"/>
      </rPr>
      <t>2</t>
    </r>
    <r>
      <rPr>
        <sz val="10"/>
        <color rgb="FF000000"/>
        <rFont val="MS UI Gothic"/>
        <family val="1"/>
        <charset val="1"/>
      </rPr>
      <t>‐11‐28</t>
    </r>
    <rPh sb="3" eb="4">
      <t>シ</t>
    </rPh>
    <rPh sb="4" eb="6">
      <t>フジワラ</t>
    </rPh>
    <phoneticPr fontId="2"/>
  </si>
  <si>
    <t>法典西小</t>
    <phoneticPr fontId="2"/>
  </si>
  <si>
    <t>土田</t>
    <phoneticPr fontId="2"/>
  </si>
  <si>
    <t>翔大</t>
    <phoneticPr fontId="2"/>
  </si>
  <si>
    <t>木本</t>
    <rPh sb="0" eb="2">
      <t>キモト</t>
    </rPh>
    <phoneticPr fontId="2"/>
  </si>
  <si>
    <t>結生</t>
    <rPh sb="0" eb="1">
      <t>ユウ</t>
    </rPh>
    <rPh sb="1" eb="2">
      <t>イ</t>
    </rPh>
    <phoneticPr fontId="2"/>
  </si>
  <si>
    <t>キモト</t>
    <phoneticPr fontId="2"/>
  </si>
  <si>
    <t>ユウ</t>
    <phoneticPr fontId="2"/>
  </si>
  <si>
    <t>吉田</t>
    <phoneticPr fontId="2"/>
  </si>
  <si>
    <t>伊織</t>
    <phoneticPr fontId="2"/>
  </si>
  <si>
    <t>海神小</t>
    <phoneticPr fontId="2"/>
  </si>
  <si>
    <t>遠藤</t>
    <phoneticPr fontId="2"/>
  </si>
  <si>
    <t>優太</t>
    <phoneticPr fontId="2"/>
  </si>
  <si>
    <t>行田東小</t>
    <phoneticPr fontId="2"/>
  </si>
  <si>
    <t>池田</t>
    <phoneticPr fontId="2"/>
  </si>
  <si>
    <t>樹生</t>
    <phoneticPr fontId="2"/>
  </si>
  <si>
    <t>柴田</t>
    <rPh sb="0" eb="2">
      <t>シバタ</t>
    </rPh>
    <phoneticPr fontId="2"/>
  </si>
  <si>
    <t>愛輝</t>
    <rPh sb="0" eb="1">
      <t>アイ</t>
    </rPh>
    <rPh sb="1" eb="2">
      <t>カガヤ</t>
    </rPh>
    <phoneticPr fontId="2"/>
  </si>
  <si>
    <t>シバタ</t>
    <phoneticPr fontId="2"/>
  </si>
  <si>
    <t>アイキ</t>
    <phoneticPr fontId="2"/>
  </si>
  <si>
    <t>法典小</t>
    <rPh sb="0" eb="2">
      <t>ホウテン</t>
    </rPh>
    <rPh sb="2" eb="3">
      <t>ショウ</t>
    </rPh>
    <phoneticPr fontId="2"/>
  </si>
  <si>
    <t>田路</t>
    <rPh sb="0" eb="2">
      <t>タジ</t>
    </rPh>
    <phoneticPr fontId="2"/>
  </si>
  <si>
    <t>天馳</t>
    <rPh sb="0" eb="1">
      <t>テン</t>
    </rPh>
    <rPh sb="1" eb="2">
      <t>ハ</t>
    </rPh>
    <phoneticPr fontId="2"/>
  </si>
  <si>
    <t>タジ</t>
    <phoneticPr fontId="2"/>
  </si>
  <si>
    <t>テンチ</t>
    <phoneticPr fontId="2"/>
  </si>
  <si>
    <t>市場小</t>
    <rPh sb="0" eb="2">
      <t>イチバ</t>
    </rPh>
    <rPh sb="2" eb="3">
      <t>ショウ</t>
    </rPh>
    <phoneticPr fontId="2"/>
  </si>
  <si>
    <t>新チームになってさらに身長が・・・何とかバレーボールのルールは知っています。3回以内でボールを相手のコートに返すのが基本。でもなかなかボールが思ったところに飛んでくれないのが悩みです。大会を通して成長することもあるので楽しみにしてください。</t>
    <rPh sb="0" eb="1">
      <t>シン</t>
    </rPh>
    <rPh sb="11" eb="13">
      <t>シンチョウ</t>
    </rPh>
    <rPh sb="17" eb="18">
      <t>ナン</t>
    </rPh>
    <rPh sb="31" eb="32">
      <t>シ</t>
    </rPh>
    <rPh sb="39" eb="40">
      <t>カイ</t>
    </rPh>
    <rPh sb="40" eb="42">
      <t>イナイ</t>
    </rPh>
    <rPh sb="47" eb="49">
      <t>アイテ</t>
    </rPh>
    <rPh sb="54" eb="55">
      <t>カエ</t>
    </rPh>
    <rPh sb="92" eb="94">
      <t>タイカイ</t>
    </rPh>
    <rPh sb="95" eb="96">
      <t>ツウ</t>
    </rPh>
    <rPh sb="98" eb="100">
      <t>セイチョウ</t>
    </rPh>
    <rPh sb="109" eb="110">
      <t>タノ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</si>
</sst>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MS UI Gothic"/>
      <family val="1"/>
    </font>
    <font>
      <sz val="10"/>
      <color rgb="FF000000"/>
      <name val="MS UI Gothic"/>
      <family val="1"/>
      <charset val="1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49" fontId="36" fillId="0" borderId="6" xfId="0" applyNumberFormat="1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zoomScaleNormal="100" zoomScaleSheetLayoutView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2" t="s">
        <v>183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</row>
    <row r="2" spans="1:51" ht="14.45" customHeight="1">
      <c r="A2" s="140" t="s">
        <v>189</v>
      </c>
      <c r="B2" s="141"/>
      <c r="C2" s="142" t="s">
        <v>200</v>
      </c>
      <c r="D2" s="143"/>
      <c r="E2" s="143"/>
      <c r="F2" s="143"/>
      <c r="G2" s="143"/>
      <c r="H2" s="143"/>
      <c r="I2" s="144"/>
      <c r="J2" s="114" t="s">
        <v>187</v>
      </c>
      <c r="K2" s="247"/>
      <c r="L2" s="247"/>
      <c r="M2" s="247"/>
      <c r="N2" s="247"/>
      <c r="O2" s="248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201</v>
      </c>
      <c r="D3" s="148"/>
      <c r="E3" s="148"/>
      <c r="F3" s="148"/>
      <c r="G3" s="148"/>
      <c r="H3" s="148"/>
      <c r="I3" s="149"/>
      <c r="J3" s="244" t="s">
        <v>158</v>
      </c>
      <c r="K3" s="245"/>
      <c r="L3" s="245"/>
      <c r="M3" s="245"/>
      <c r="N3" s="245"/>
      <c r="O3" s="246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179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6" t="s">
        <v>191</v>
      </c>
      <c r="B4" s="257"/>
      <c r="C4" s="249">
        <v>434064852</v>
      </c>
      <c r="D4" s="250"/>
      <c r="E4" s="250"/>
      <c r="F4" s="250"/>
      <c r="G4" s="250"/>
      <c r="H4" s="250"/>
      <c r="I4" s="251"/>
      <c r="J4" s="260" t="s">
        <v>185</v>
      </c>
      <c r="K4" s="261"/>
      <c r="L4" s="261"/>
      <c r="M4" s="261"/>
      <c r="N4" s="261"/>
      <c r="O4" s="262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8" t="s">
        <v>184</v>
      </c>
      <c r="B5" s="259"/>
      <c r="C5" s="252"/>
      <c r="D5" s="253"/>
      <c r="E5" s="253"/>
      <c r="F5" s="253"/>
      <c r="G5" s="253"/>
      <c r="H5" s="253"/>
      <c r="I5" s="254"/>
      <c r="J5" s="224">
        <v>12006</v>
      </c>
      <c r="K5" s="224"/>
      <c r="L5" s="224"/>
      <c r="M5" s="224"/>
      <c r="N5" s="224"/>
      <c r="O5" s="224"/>
      <c r="P5" s="192" t="s">
        <v>203</v>
      </c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3" t="s">
        <v>204</v>
      </c>
      <c r="AF5" s="192"/>
      <c r="AG5" s="192"/>
      <c r="AH5" s="192"/>
      <c r="AI5" s="192"/>
      <c r="AJ5" s="192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205</v>
      </c>
      <c r="D7" s="133"/>
      <c r="E7" s="134" t="s">
        <v>206</v>
      </c>
      <c r="F7" s="135"/>
      <c r="G7" s="226">
        <v>506063307</v>
      </c>
      <c r="H7" s="226"/>
      <c r="I7" s="226"/>
      <c r="J7" s="226">
        <v>18504</v>
      </c>
      <c r="K7" s="226"/>
      <c r="L7" s="226"/>
      <c r="M7" s="226">
        <v>428654</v>
      </c>
      <c r="N7" s="226"/>
      <c r="O7" s="226"/>
      <c r="P7" s="199" t="s">
        <v>72</v>
      </c>
      <c r="Q7" s="200"/>
      <c r="R7" s="168" t="s">
        <v>209</v>
      </c>
      <c r="S7" s="168"/>
      <c r="T7" s="168"/>
      <c r="U7" s="168"/>
      <c r="V7" s="50" t="s">
        <v>73</v>
      </c>
      <c r="W7" s="158" t="s">
        <v>210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211</v>
      </c>
      <c r="AM7" s="83"/>
      <c r="AN7" s="83"/>
      <c r="AO7" s="83"/>
      <c r="AP7" s="83"/>
      <c r="AQ7" s="83"/>
      <c r="AR7" s="83"/>
      <c r="AS7" s="59" t="s">
        <v>75</v>
      </c>
      <c r="AT7" s="77">
        <v>52</v>
      </c>
    </row>
    <row r="8" spans="1:51" ht="18" customHeight="1">
      <c r="A8" s="96"/>
      <c r="B8" s="166"/>
      <c r="C8" s="136" t="s">
        <v>207</v>
      </c>
      <c r="D8" s="137"/>
      <c r="E8" s="138" t="s">
        <v>208</v>
      </c>
      <c r="F8" s="139"/>
      <c r="G8" s="226"/>
      <c r="H8" s="226"/>
      <c r="I8" s="226"/>
      <c r="J8" s="226"/>
      <c r="K8" s="226"/>
      <c r="L8" s="226"/>
      <c r="M8" s="226"/>
      <c r="N8" s="226"/>
      <c r="O8" s="226"/>
      <c r="P8" s="160" t="s">
        <v>214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212</v>
      </c>
      <c r="AL8" s="85"/>
      <c r="AM8" s="85"/>
      <c r="AN8" s="85"/>
      <c r="AO8" s="60" t="s">
        <v>76</v>
      </c>
      <c r="AP8" s="85" t="s">
        <v>213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224</v>
      </c>
      <c r="D9" s="133"/>
      <c r="E9" s="134" t="s">
        <v>225</v>
      </c>
      <c r="F9" s="135"/>
      <c r="G9" s="226">
        <v>506062152</v>
      </c>
      <c r="H9" s="226"/>
      <c r="I9" s="226"/>
      <c r="J9" s="226">
        <v>18505</v>
      </c>
      <c r="K9" s="226"/>
      <c r="L9" s="226"/>
      <c r="M9" s="226">
        <v>200767</v>
      </c>
      <c r="N9" s="226"/>
      <c r="O9" s="226"/>
      <c r="P9" s="199" t="s">
        <v>72</v>
      </c>
      <c r="Q9" s="200"/>
      <c r="R9" s="168" t="s">
        <v>209</v>
      </c>
      <c r="S9" s="168"/>
      <c r="T9" s="168"/>
      <c r="U9" s="168"/>
      <c r="V9" s="50" t="s">
        <v>73</v>
      </c>
      <c r="W9" s="158" t="s">
        <v>254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211</v>
      </c>
      <c r="AM9" s="83"/>
      <c r="AN9" s="83"/>
      <c r="AO9" s="83"/>
      <c r="AP9" s="83"/>
      <c r="AQ9" s="83"/>
      <c r="AR9" s="83"/>
      <c r="AS9" s="59" t="s">
        <v>194</v>
      </c>
      <c r="AT9" s="78">
        <v>55</v>
      </c>
    </row>
    <row r="10" spans="1:51" ht="18" customHeight="1">
      <c r="A10" s="96"/>
      <c r="B10" s="166"/>
      <c r="C10" s="136" t="s">
        <v>252</v>
      </c>
      <c r="D10" s="137"/>
      <c r="E10" s="138" t="s">
        <v>253</v>
      </c>
      <c r="F10" s="139"/>
      <c r="G10" s="226"/>
      <c r="H10" s="226"/>
      <c r="I10" s="226"/>
      <c r="J10" s="226"/>
      <c r="K10" s="226"/>
      <c r="L10" s="226"/>
      <c r="M10" s="226"/>
      <c r="N10" s="226"/>
      <c r="O10" s="226"/>
      <c r="P10" s="160" t="s">
        <v>255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230</v>
      </c>
      <c r="AL10" s="85"/>
      <c r="AM10" s="85"/>
      <c r="AN10" s="85"/>
      <c r="AO10" s="60" t="s">
        <v>195</v>
      </c>
      <c r="AP10" s="227" t="s">
        <v>231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219</v>
      </c>
      <c r="D11" s="133"/>
      <c r="E11" s="134" t="s">
        <v>220</v>
      </c>
      <c r="F11" s="135"/>
      <c r="G11" s="226">
        <v>506062237</v>
      </c>
      <c r="H11" s="226"/>
      <c r="I11" s="226"/>
      <c r="J11" s="226">
        <v>18506</v>
      </c>
      <c r="K11" s="226"/>
      <c r="L11" s="226"/>
      <c r="M11" s="226">
        <v>200765</v>
      </c>
      <c r="N11" s="226"/>
      <c r="O11" s="226"/>
      <c r="P11" s="199" t="s">
        <v>72</v>
      </c>
      <c r="Q11" s="200"/>
      <c r="R11" s="168" t="s">
        <v>209</v>
      </c>
      <c r="S11" s="168"/>
      <c r="T11" s="168"/>
      <c r="U11" s="168"/>
      <c r="V11" s="50" t="s">
        <v>73</v>
      </c>
      <c r="W11" s="158" t="s">
        <v>217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211</v>
      </c>
      <c r="AM11" s="83"/>
      <c r="AN11" s="83"/>
      <c r="AO11" s="83"/>
      <c r="AP11" s="83"/>
      <c r="AQ11" s="83"/>
      <c r="AR11" s="83"/>
      <c r="AS11" s="59" t="s">
        <v>194</v>
      </c>
      <c r="AT11" s="78">
        <v>50</v>
      </c>
    </row>
    <row r="12" spans="1:51" ht="18" customHeight="1">
      <c r="A12" s="96"/>
      <c r="B12" s="166"/>
      <c r="C12" s="136" t="s">
        <v>221</v>
      </c>
      <c r="D12" s="137"/>
      <c r="E12" s="138" t="s">
        <v>222</v>
      </c>
      <c r="F12" s="139"/>
      <c r="G12" s="226"/>
      <c r="H12" s="226"/>
      <c r="I12" s="226"/>
      <c r="J12" s="226"/>
      <c r="K12" s="226"/>
      <c r="L12" s="226"/>
      <c r="M12" s="226"/>
      <c r="N12" s="226"/>
      <c r="O12" s="226"/>
      <c r="P12" s="160" t="s">
        <v>218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215</v>
      </c>
      <c r="AL12" s="85"/>
      <c r="AM12" s="85"/>
      <c r="AN12" s="85"/>
      <c r="AO12" s="60" t="s">
        <v>195</v>
      </c>
      <c r="AP12" s="85" t="s">
        <v>216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224</v>
      </c>
      <c r="D13" s="133"/>
      <c r="E13" s="134" t="s">
        <v>225</v>
      </c>
      <c r="F13" s="135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223</v>
      </c>
      <c r="D14" s="137"/>
      <c r="E14" s="138" t="s">
        <v>226</v>
      </c>
      <c r="F14" s="139"/>
      <c r="G14" s="230"/>
      <c r="H14" s="230"/>
      <c r="I14" s="230"/>
      <c r="J14" s="230"/>
      <c r="K14" s="230"/>
      <c r="L14" s="230"/>
      <c r="M14" s="230"/>
      <c r="N14" s="230"/>
      <c r="O14" s="230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1" t="s">
        <v>166</v>
      </c>
      <c r="B15" s="166"/>
      <c r="C15" s="132" t="s">
        <v>224</v>
      </c>
      <c r="D15" s="133"/>
      <c r="E15" s="134" t="s">
        <v>225</v>
      </c>
      <c r="F15" s="135"/>
      <c r="G15" s="230"/>
      <c r="H15" s="230"/>
      <c r="I15" s="230"/>
      <c r="J15" s="230"/>
      <c r="K15" s="230"/>
      <c r="L15" s="230"/>
      <c r="M15" s="230"/>
      <c r="N15" s="230"/>
      <c r="O15" s="230"/>
      <c r="P15" s="199" t="s">
        <v>72</v>
      </c>
      <c r="Q15" s="200"/>
      <c r="R15" s="168" t="s">
        <v>209</v>
      </c>
      <c r="S15" s="168"/>
      <c r="T15" s="168"/>
      <c r="U15" s="168"/>
      <c r="V15" s="49" t="s">
        <v>73</v>
      </c>
      <c r="W15" s="158" t="s">
        <v>228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211</v>
      </c>
      <c r="AM15" s="83"/>
      <c r="AN15" s="83"/>
      <c r="AO15" s="83"/>
      <c r="AP15" s="83"/>
      <c r="AQ15" s="83"/>
      <c r="AR15" s="83"/>
      <c r="AS15" s="59" t="s">
        <v>194</v>
      </c>
      <c r="AT15" s="78">
        <v>54</v>
      </c>
    </row>
    <row r="16" spans="1:51" ht="18" customHeight="1">
      <c r="A16" s="96"/>
      <c r="B16" s="166"/>
      <c r="C16" s="136" t="s">
        <v>223</v>
      </c>
      <c r="D16" s="137"/>
      <c r="E16" s="138" t="s">
        <v>227</v>
      </c>
      <c r="F16" s="139"/>
      <c r="G16" s="230"/>
      <c r="H16" s="230"/>
      <c r="I16" s="230"/>
      <c r="J16" s="230"/>
      <c r="K16" s="230"/>
      <c r="L16" s="230"/>
      <c r="M16" s="230"/>
      <c r="N16" s="230"/>
      <c r="O16" s="230"/>
      <c r="P16" s="160" t="s">
        <v>229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230</v>
      </c>
      <c r="AL16" s="85"/>
      <c r="AM16" s="85"/>
      <c r="AN16" s="85"/>
      <c r="AO16" s="60" t="s">
        <v>195</v>
      </c>
      <c r="AP16" s="85" t="s">
        <v>231</v>
      </c>
      <c r="AQ16" s="85"/>
      <c r="AR16" s="85"/>
      <c r="AS16" s="86"/>
      <c r="AT16" s="78"/>
    </row>
    <row r="17" spans="1:46">
      <c r="A17" s="96" t="s">
        <v>6</v>
      </c>
      <c r="B17" s="166"/>
      <c r="C17" s="218" t="str">
        <f>IF(P16="","",P16)</f>
        <v>船橋市藤原2-11-28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8" t="str">
        <f>IF(AL15="","",AL15&amp;"-"&amp;AK16&amp;"-"&amp;AP16)</f>
        <v>047-303-1771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0" t="s">
        <v>232</v>
      </c>
      <c r="D21" s="232"/>
      <c r="E21" s="232">
        <v>9692</v>
      </c>
      <c r="F21" s="232"/>
      <c r="G21" s="232">
        <v>1771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5"/>
      <c r="C22" s="241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4" t="s">
        <v>154</v>
      </c>
      <c r="C23" s="219" t="s">
        <v>173</v>
      </c>
      <c r="D23" s="220"/>
      <c r="E23" s="221" t="s">
        <v>174</v>
      </c>
      <c r="F23" s="222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6"/>
      <c r="C24" s="207" t="s">
        <v>171</v>
      </c>
      <c r="D24" s="208"/>
      <c r="E24" s="209" t="s">
        <v>172</v>
      </c>
      <c r="F24" s="210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3" t="s">
        <v>233</v>
      </c>
      <c r="C25" s="132" t="s">
        <v>237</v>
      </c>
      <c r="D25" s="133"/>
      <c r="E25" s="134" t="s">
        <v>235</v>
      </c>
      <c r="F25" s="135"/>
      <c r="G25" s="119">
        <v>4</v>
      </c>
      <c r="H25" s="120"/>
      <c r="I25" s="123" t="s">
        <v>256</v>
      </c>
      <c r="J25" s="124"/>
      <c r="K25" s="124"/>
      <c r="L25" s="120"/>
      <c r="M25" s="119">
        <v>515667857</v>
      </c>
      <c r="N25" s="124"/>
      <c r="O25" s="120"/>
      <c r="P25" s="119">
        <v>137</v>
      </c>
      <c r="Q25" s="124"/>
      <c r="R25" s="124"/>
      <c r="S25" s="124"/>
      <c r="T25" s="126"/>
      <c r="U25" s="1"/>
      <c r="V25" s="1"/>
      <c r="W25" s="1"/>
      <c r="X25" s="1"/>
      <c r="Y25" s="234">
        <v>9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238</v>
      </c>
      <c r="D26" s="137"/>
      <c r="E26" s="138" t="s">
        <v>239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250</v>
      </c>
      <c r="D27" s="133"/>
      <c r="E27" s="134" t="s">
        <v>251</v>
      </c>
      <c r="F27" s="135"/>
      <c r="G27" s="119">
        <v>5</v>
      </c>
      <c r="H27" s="120"/>
      <c r="I27" s="123" t="s">
        <v>256</v>
      </c>
      <c r="J27" s="124"/>
      <c r="K27" s="124"/>
      <c r="L27" s="120"/>
      <c r="M27" s="119">
        <v>519722615</v>
      </c>
      <c r="N27" s="124"/>
      <c r="O27" s="120"/>
      <c r="P27" s="119">
        <v>149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257</v>
      </c>
      <c r="D28" s="137"/>
      <c r="E28" s="138" t="s">
        <v>258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261</v>
      </c>
      <c r="D29" s="133"/>
      <c r="E29" s="134" t="s">
        <v>262</v>
      </c>
      <c r="F29" s="135"/>
      <c r="G29" s="119">
        <v>5</v>
      </c>
      <c r="H29" s="120"/>
      <c r="I29" s="123" t="s">
        <v>236</v>
      </c>
      <c r="J29" s="124"/>
      <c r="K29" s="124"/>
      <c r="L29" s="120"/>
      <c r="M29" s="119">
        <v>51900686</v>
      </c>
      <c r="N29" s="124"/>
      <c r="O29" s="120"/>
      <c r="P29" s="119">
        <v>142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259</v>
      </c>
      <c r="D30" s="137"/>
      <c r="E30" s="138" t="s">
        <v>260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240</v>
      </c>
      <c r="D31" s="133"/>
      <c r="E31" s="134" t="s">
        <v>241</v>
      </c>
      <c r="F31" s="135"/>
      <c r="G31" s="119">
        <v>4</v>
      </c>
      <c r="H31" s="120"/>
      <c r="I31" s="123" t="s">
        <v>265</v>
      </c>
      <c r="J31" s="124"/>
      <c r="K31" s="124"/>
      <c r="L31" s="120"/>
      <c r="M31" s="119">
        <v>516024549</v>
      </c>
      <c r="N31" s="124"/>
      <c r="O31" s="120"/>
      <c r="P31" s="119">
        <v>141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263</v>
      </c>
      <c r="D32" s="137"/>
      <c r="E32" s="138" t="s">
        <v>264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242</v>
      </c>
      <c r="D33" s="133"/>
      <c r="E33" s="134" t="s">
        <v>243</v>
      </c>
      <c r="F33" s="135"/>
      <c r="G33" s="119">
        <v>4</v>
      </c>
      <c r="H33" s="120"/>
      <c r="I33" s="123" t="s">
        <v>265</v>
      </c>
      <c r="J33" s="124"/>
      <c r="K33" s="124"/>
      <c r="L33" s="120"/>
      <c r="M33" s="119">
        <v>518054854</v>
      </c>
      <c r="N33" s="124"/>
      <c r="O33" s="120"/>
      <c r="P33" s="119">
        <v>141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244</v>
      </c>
      <c r="D34" s="137"/>
      <c r="E34" s="138" t="s">
        <v>245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246</v>
      </c>
      <c r="D35" s="133"/>
      <c r="E35" s="134" t="s">
        <v>247</v>
      </c>
      <c r="F35" s="135"/>
      <c r="G35" s="119">
        <v>4</v>
      </c>
      <c r="H35" s="120"/>
      <c r="I35" s="123" t="s">
        <v>268</v>
      </c>
      <c r="J35" s="124"/>
      <c r="K35" s="124"/>
      <c r="L35" s="120"/>
      <c r="M35" s="119">
        <v>518924812</v>
      </c>
      <c r="N35" s="124"/>
      <c r="O35" s="120"/>
      <c r="P35" s="119">
        <v>135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266</v>
      </c>
      <c r="D36" s="137"/>
      <c r="E36" s="138" t="s">
        <v>267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248</v>
      </c>
      <c r="D37" s="133"/>
      <c r="E37" s="134" t="s">
        <v>249</v>
      </c>
      <c r="F37" s="135"/>
      <c r="G37" s="119">
        <v>3</v>
      </c>
      <c r="H37" s="120"/>
      <c r="I37" s="123" t="s">
        <v>234</v>
      </c>
      <c r="J37" s="124"/>
      <c r="K37" s="124"/>
      <c r="L37" s="120"/>
      <c r="M37" s="119">
        <v>519036781</v>
      </c>
      <c r="N37" s="124"/>
      <c r="O37" s="120"/>
      <c r="P37" s="119">
        <v>128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269</v>
      </c>
      <c r="D38" s="137"/>
      <c r="E38" s="138" t="s">
        <v>270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273</v>
      </c>
      <c r="D39" s="133"/>
      <c r="E39" s="134" t="s">
        <v>274</v>
      </c>
      <c r="F39" s="135"/>
      <c r="G39" s="119">
        <v>3</v>
      </c>
      <c r="H39" s="120"/>
      <c r="I39" s="123" t="s">
        <v>275</v>
      </c>
      <c r="J39" s="124"/>
      <c r="K39" s="124"/>
      <c r="L39" s="120"/>
      <c r="M39" s="119">
        <v>519900693</v>
      </c>
      <c r="N39" s="124"/>
      <c r="O39" s="120"/>
      <c r="P39" s="119">
        <v>141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271</v>
      </c>
      <c r="D40" s="137"/>
      <c r="E40" s="138" t="s">
        <v>272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278</v>
      </c>
      <c r="D41" s="133"/>
      <c r="E41" s="134" t="s">
        <v>279</v>
      </c>
      <c r="F41" s="135"/>
      <c r="G41" s="119">
        <v>2</v>
      </c>
      <c r="H41" s="120"/>
      <c r="I41" s="123" t="s">
        <v>280</v>
      </c>
      <c r="J41" s="124"/>
      <c r="K41" s="124"/>
      <c r="L41" s="120"/>
      <c r="M41" s="119">
        <v>519036798</v>
      </c>
      <c r="N41" s="124"/>
      <c r="O41" s="120"/>
      <c r="P41" s="119">
        <v>125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276</v>
      </c>
      <c r="D42" s="137"/>
      <c r="E42" s="138" t="s">
        <v>277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/>
      <c r="D43" s="133"/>
      <c r="E43" s="134"/>
      <c r="F43" s="135"/>
      <c r="G43" s="119"/>
      <c r="H43" s="120"/>
      <c r="I43" s="123"/>
      <c r="J43" s="124"/>
      <c r="K43" s="124"/>
      <c r="L43" s="120"/>
      <c r="M43" s="119"/>
      <c r="N43" s="124"/>
      <c r="O43" s="120"/>
      <c r="P43" s="119"/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/>
      <c r="D44" s="137"/>
      <c r="E44" s="138"/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/>
      <c r="D45" s="133"/>
      <c r="E45" s="134"/>
      <c r="F45" s="135"/>
      <c r="G45" s="119"/>
      <c r="H45" s="120"/>
      <c r="I45" s="123"/>
      <c r="J45" s="124"/>
      <c r="K45" s="124"/>
      <c r="L45" s="120"/>
      <c r="M45" s="119"/>
      <c r="N45" s="124"/>
      <c r="O45" s="120"/>
      <c r="P45" s="119"/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/>
      <c r="D46" s="137"/>
      <c r="E46" s="138"/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/>
      <c r="C47" s="214"/>
      <c r="D47" s="133"/>
      <c r="E47" s="133"/>
      <c r="F47" s="135"/>
      <c r="G47" s="119"/>
      <c r="H47" s="120"/>
      <c r="I47" s="119"/>
      <c r="J47" s="124"/>
      <c r="K47" s="124"/>
      <c r="L47" s="120"/>
      <c r="M47" s="119"/>
      <c r="N47" s="124"/>
      <c r="O47" s="120"/>
      <c r="P47" s="119"/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5"/>
      <c r="D48" s="216"/>
      <c r="E48" s="216"/>
      <c r="F48" s="217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281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120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22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塚田JSC</v>
      </c>
      <c r="D2" s="275"/>
      <c r="E2" s="275"/>
      <c r="F2" s="275"/>
      <c r="G2" s="275"/>
      <c r="H2" s="275"/>
      <c r="I2" s="275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>
        <f>IF(入力!C4="","",IF(入力!C5="",入力!C4,入力!C4&amp;"　　"&amp;入力!C5))</f>
        <v>434064852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新堂　尚紀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506063307</v>
      </c>
      <c r="H7" s="272"/>
      <c r="I7" s="272"/>
      <c r="J7" s="272">
        <f>IF(入力!J7="","",入力!J7)</f>
        <v>18504</v>
      </c>
      <c r="K7" s="272"/>
      <c r="L7" s="272"/>
      <c r="M7" s="272">
        <f>IF(入力!M7="","",入力!M7)</f>
        <v>428654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2</v>
      </c>
      <c r="B9" s="264"/>
      <c r="C9" s="265" t="str">
        <f>IF(入力!C10="","",入力!C10&amp;"　"&amp;入力!E10)</f>
        <v>石井　竜男</v>
      </c>
      <c r="D9" s="266"/>
      <c r="E9" s="266"/>
      <c r="F9" s="266"/>
      <c r="G9" s="272">
        <f>IF(入力!G9="","",入力!G9)</f>
        <v>506062152</v>
      </c>
      <c r="H9" s="272"/>
      <c r="I9" s="272"/>
      <c r="J9" s="272">
        <f>IF(入力!J9="","",入力!J9)</f>
        <v>18505</v>
      </c>
      <c r="K9" s="272"/>
      <c r="L9" s="272"/>
      <c r="M9" s="272">
        <f>IF(入力!M9="","",入力!M9)</f>
        <v>200767</v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3</v>
      </c>
      <c r="B11" s="264"/>
      <c r="C11" s="265" t="str">
        <f>IF(入力!C12="","",入力!C12&amp;"　"&amp;入力!E12)</f>
        <v>関　達也</v>
      </c>
      <c r="D11" s="266"/>
      <c r="E11" s="266"/>
      <c r="F11" s="266"/>
      <c r="G11" s="272">
        <f>IF(入力!G11="","",入力!G11)</f>
        <v>506062237</v>
      </c>
      <c r="H11" s="272"/>
      <c r="I11" s="272"/>
      <c r="J11" s="272">
        <f>IF(入力!J11="","",入力!J11)</f>
        <v>18506</v>
      </c>
      <c r="K11" s="272"/>
      <c r="L11" s="272"/>
      <c r="M11" s="272">
        <f>IF(入力!M11="","",入力!M11)</f>
        <v>200765</v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石井　竜男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石井　竜男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4" t="s">
        <v>6</v>
      </c>
      <c r="B17" s="264"/>
      <c r="C17" s="275" t="str">
        <f>IF(入力!C17="","",入力!C17&amp;"　"&amp;入力!E17)</f>
        <v>船橋市藤原2-11-28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047-303-1771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080－9692－1771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小池　悠斗</v>
      </c>
      <c r="D25" s="266"/>
      <c r="E25" s="266"/>
      <c r="F25" s="266"/>
      <c r="G25" s="264">
        <f>IF(入力!G25="","",入力!G25)</f>
        <v>4</v>
      </c>
      <c r="H25" s="264" t="str">
        <f>IF(入力!H25="","",入力!H25)</f>
        <v/>
      </c>
      <c r="I25" s="264" t="str">
        <f>IF(入力!I25="","",入力!I25)</f>
        <v>法典西小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515667857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土田　翔大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法典西小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519722615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木本　結生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法典西小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51900686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吉田　伊織</v>
      </c>
      <c r="D31" s="266"/>
      <c r="E31" s="266"/>
      <c r="F31" s="266"/>
      <c r="G31" s="264">
        <f>IF(入力!G31="","",入力!G31)</f>
        <v>4</v>
      </c>
      <c r="H31" s="264" t="str">
        <f>IF(入力!H31="","",入力!H31)</f>
        <v/>
      </c>
      <c r="I31" s="264" t="str">
        <f>IF(入力!I31="","",入力!I31)</f>
        <v>海神小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516024549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酒井　大輝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海神小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518054854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遠藤　優太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行田東小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518924812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池田　樹生</v>
      </c>
      <c r="D37" s="266"/>
      <c r="E37" s="266"/>
      <c r="F37" s="266"/>
      <c r="G37" s="264">
        <f>IF(入力!G37="","",入力!G37)</f>
        <v>3</v>
      </c>
      <c r="H37" s="264" t="str">
        <f>IF(入力!H37="","",入力!H37)</f>
        <v/>
      </c>
      <c r="I37" s="264" t="str">
        <f>IF(入力!I37="","",入力!I37)</f>
        <v>行田西小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519036781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柴田　愛輝</v>
      </c>
      <c r="D39" s="266"/>
      <c r="E39" s="266"/>
      <c r="F39" s="266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法典小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519900693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田路　天馳</v>
      </c>
      <c r="D41" s="266"/>
      <c r="E41" s="266"/>
      <c r="F41" s="266"/>
      <c r="G41" s="264">
        <f>IF(入力!G41="","",入力!G41)</f>
        <v>2</v>
      </c>
      <c r="H41" s="264" t="str">
        <f>IF(入力!H41="","",入力!H41)</f>
        <v/>
      </c>
      <c r="I41" s="264" t="str">
        <f>IF(入力!I41="","",入力!I41)</f>
        <v>市場小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519036798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5"/>
      <c r="AW1" s="365"/>
      <c r="AX1" s="4" t="s">
        <v>28</v>
      </c>
      <c r="AY1" s="5"/>
      <c r="AZ1" s="365"/>
      <c r="BA1" s="365"/>
      <c r="BB1" s="4" t="s">
        <v>29</v>
      </c>
      <c r="BC1" s="5"/>
      <c r="BD1" s="365"/>
      <c r="BE1" s="36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6" t="s">
        <v>65</v>
      </c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66"/>
      <c r="AF5" s="366"/>
      <c r="AG5" s="366"/>
      <c r="AH5" s="366"/>
      <c r="AI5" s="366"/>
      <c r="AJ5" s="366"/>
      <c r="AK5" s="366"/>
      <c r="AL5" s="366"/>
      <c r="AM5" s="366"/>
      <c r="AN5" s="366"/>
      <c r="AO5" s="366"/>
      <c r="AP5" s="366"/>
      <c r="AQ5" s="366"/>
      <c r="AR5" s="366"/>
      <c r="AS5" s="366"/>
      <c r="AT5" s="366"/>
      <c r="AU5" s="366"/>
      <c r="AV5" s="366"/>
      <c r="AW5" s="366"/>
      <c r="AX5" s="366"/>
      <c r="AY5" s="366"/>
      <c r="AZ5" s="366"/>
      <c r="BA5" s="366"/>
      <c r="BB5" s="366"/>
      <c r="BC5" s="366"/>
      <c r="BD5" s="366"/>
      <c r="BE5" s="366"/>
      <c r="BF5" s="36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9" t="s">
        <v>32</v>
      </c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2"/>
      <c r="D9" s="423"/>
      <c r="E9" s="423"/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  <c r="Q9" s="42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5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2">
        <v>36</v>
      </c>
      <c r="I12" s="403"/>
      <c r="J12" s="404"/>
      <c r="K12" s="4"/>
    </row>
    <row r="13" spans="1:60" ht="13.5" customHeight="1">
      <c r="F13" s="4" t="s">
        <v>35</v>
      </c>
      <c r="G13" s="4"/>
      <c r="H13" s="405"/>
      <c r="I13" s="406"/>
      <c r="J13" s="40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2"/>
      <c r="I14" s="363"/>
      <c r="J14" s="36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8" t="s">
        <v>37</v>
      </c>
      <c r="D16" s="378"/>
      <c r="E16" s="378"/>
      <c r="F16" s="378"/>
      <c r="G16" s="379"/>
      <c r="H16" s="400" t="s">
        <v>66</v>
      </c>
      <c r="I16" s="401"/>
      <c r="J16" s="401"/>
      <c r="K16" s="378" t="str">
        <f>IF(入力!C2="","",入力!C2)</f>
        <v>ツカダＪＳＣ</v>
      </c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9"/>
      <c r="Y16" s="410" t="s">
        <v>67</v>
      </c>
      <c r="Z16" s="411"/>
      <c r="AA16" s="411"/>
      <c r="AB16" s="411"/>
      <c r="AC16" s="411"/>
      <c r="AD16" s="411"/>
      <c r="AE16" s="411"/>
      <c r="AF16" s="411"/>
      <c r="AG16" s="411"/>
      <c r="AH16" s="411"/>
      <c r="AI16" s="412"/>
      <c r="AJ16" s="369" t="s">
        <v>38</v>
      </c>
      <c r="AK16" s="370"/>
      <c r="AL16" s="370"/>
      <c r="AM16" s="371"/>
      <c r="AN16" s="394" t="str">
        <f>IF(入力!P3="","",入力!P3)</f>
        <v>船橋市</v>
      </c>
      <c r="AO16" s="395"/>
      <c r="AP16" s="395"/>
      <c r="AQ16" s="395"/>
      <c r="AR16" s="395"/>
      <c r="AS16" s="395"/>
      <c r="AT16" s="370" t="s">
        <v>68</v>
      </c>
      <c r="AU16" s="371"/>
      <c r="AV16" s="377" t="s">
        <v>39</v>
      </c>
      <c r="AW16" s="378"/>
      <c r="AX16" s="378"/>
      <c r="AY16" s="379"/>
      <c r="AZ16" s="382" t="str">
        <f>IF(入力!P5="","",入力!P5)</f>
        <v>JR武蔵野</v>
      </c>
      <c r="BA16" s="383"/>
      <c r="BB16" s="383"/>
      <c r="BC16" s="383"/>
      <c r="BD16" s="383"/>
      <c r="BE16" s="383"/>
      <c r="BF16" s="430" t="s">
        <v>40</v>
      </c>
    </row>
    <row r="17" spans="3:58" ht="4.5" customHeight="1">
      <c r="C17" s="429"/>
      <c r="D17" s="321"/>
      <c r="E17" s="321"/>
      <c r="F17" s="321"/>
      <c r="G17" s="381"/>
      <c r="H17" s="392" t="str">
        <f>IF(入力!C3="","",入力!C3)</f>
        <v>塚田JSC</v>
      </c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88" t="str">
        <f>IF(入力!J3="","","("&amp;入力!J3&amp;")")</f>
        <v>(男子)</v>
      </c>
      <c r="V17" s="388"/>
      <c r="W17" s="388"/>
      <c r="X17" s="389"/>
      <c r="Y17" s="413">
        <f>IF(入力!C4="","",入力!C4)</f>
        <v>434064852</v>
      </c>
      <c r="Z17" s="414"/>
      <c r="AA17" s="414"/>
      <c r="AB17" s="414"/>
      <c r="AC17" s="414"/>
      <c r="AD17" s="414"/>
      <c r="AE17" s="414"/>
      <c r="AF17" s="414"/>
      <c r="AG17" s="414"/>
      <c r="AH17" s="414"/>
      <c r="AI17" s="415"/>
      <c r="AJ17" s="372"/>
      <c r="AK17" s="373"/>
      <c r="AL17" s="373"/>
      <c r="AM17" s="374"/>
      <c r="AN17" s="396"/>
      <c r="AO17" s="397"/>
      <c r="AP17" s="397"/>
      <c r="AQ17" s="397"/>
      <c r="AR17" s="397"/>
      <c r="AS17" s="397"/>
      <c r="AT17" s="373"/>
      <c r="AU17" s="374"/>
      <c r="AV17" s="380"/>
      <c r="AW17" s="321"/>
      <c r="AX17" s="321"/>
      <c r="AY17" s="381"/>
      <c r="AZ17" s="384"/>
      <c r="BA17" s="385"/>
      <c r="BB17" s="385"/>
      <c r="BC17" s="385"/>
      <c r="BD17" s="385"/>
      <c r="BE17" s="385"/>
      <c r="BF17" s="431"/>
    </row>
    <row r="18" spans="3:58" ht="16.5" customHeight="1">
      <c r="C18" s="359"/>
      <c r="D18" s="322"/>
      <c r="E18" s="322"/>
      <c r="F18" s="322"/>
      <c r="G18" s="360"/>
      <c r="H18" s="343"/>
      <c r="I18" s="344"/>
      <c r="J18" s="344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90"/>
      <c r="V18" s="390"/>
      <c r="W18" s="390"/>
      <c r="X18" s="391"/>
      <c r="Y18" s="416"/>
      <c r="Z18" s="417"/>
      <c r="AA18" s="417"/>
      <c r="AB18" s="417"/>
      <c r="AC18" s="417"/>
      <c r="AD18" s="417"/>
      <c r="AE18" s="417"/>
      <c r="AF18" s="417"/>
      <c r="AG18" s="417"/>
      <c r="AH18" s="417"/>
      <c r="AI18" s="418"/>
      <c r="AJ18" s="375"/>
      <c r="AK18" s="350"/>
      <c r="AL18" s="350"/>
      <c r="AM18" s="376"/>
      <c r="AN18" s="398"/>
      <c r="AO18" s="399"/>
      <c r="AP18" s="399"/>
      <c r="AQ18" s="399"/>
      <c r="AR18" s="399"/>
      <c r="AS18" s="399"/>
      <c r="AT18" s="350"/>
      <c r="AU18" s="376"/>
      <c r="AV18" s="346"/>
      <c r="AW18" s="322"/>
      <c r="AX18" s="322"/>
      <c r="AY18" s="360"/>
      <c r="AZ18" s="386" t="str">
        <f>IF(入力!AE5="","",入力!AE5)</f>
        <v>船橋法典</v>
      </c>
      <c r="BA18" s="387"/>
      <c r="BB18" s="387"/>
      <c r="BC18" s="387"/>
      <c r="BD18" s="387"/>
      <c r="BE18" s="387"/>
      <c r="BF18" s="13" t="s">
        <v>41</v>
      </c>
    </row>
    <row r="19" spans="3:58" ht="15" customHeight="1">
      <c r="C19" s="408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367" t="s">
        <v>42</v>
      </c>
      <c r="P19" s="367"/>
      <c r="Q19" s="367"/>
      <c r="R19" s="367"/>
      <c r="S19" s="367"/>
      <c r="T19" s="367"/>
      <c r="U19" s="367"/>
      <c r="V19" s="367"/>
      <c r="W19" s="367"/>
      <c r="X19" s="367"/>
      <c r="Y19" s="367"/>
      <c r="Z19" s="367"/>
      <c r="AA19" s="367"/>
      <c r="AB19" s="367"/>
      <c r="AC19" s="367"/>
      <c r="AD19" s="367" t="s">
        <v>69</v>
      </c>
      <c r="AE19" s="367"/>
      <c r="AF19" s="367"/>
      <c r="AG19" s="367"/>
      <c r="AH19" s="367"/>
      <c r="AI19" s="367"/>
      <c r="AJ19" s="367"/>
      <c r="AK19" s="367"/>
      <c r="AL19" s="367"/>
      <c r="AM19" s="367"/>
      <c r="AN19" s="367"/>
      <c r="AO19" s="367"/>
      <c r="AP19" s="367"/>
      <c r="AQ19" s="367"/>
      <c r="AR19" s="367"/>
      <c r="AS19" s="367" t="s">
        <v>70</v>
      </c>
      <c r="AT19" s="367"/>
      <c r="AU19" s="367"/>
      <c r="AV19" s="367"/>
      <c r="AW19" s="367"/>
      <c r="AX19" s="367"/>
      <c r="AY19" s="367"/>
      <c r="AZ19" s="367"/>
      <c r="BA19" s="367"/>
      <c r="BB19" s="367"/>
      <c r="BC19" s="367"/>
      <c r="BD19" s="367"/>
      <c r="BE19" s="367"/>
      <c r="BF19" s="368"/>
    </row>
    <row r="20" spans="3:58" ht="15" customHeight="1">
      <c r="C20" s="433" t="s">
        <v>43</v>
      </c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O20" s="432">
        <f>IF(入力!J7="","",入力!J7)</f>
        <v>18504</v>
      </c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>
        <f>IF(入力!J9="","",入力!J9)</f>
        <v>18505</v>
      </c>
      <c r="AE20" s="432"/>
      <c r="AF20" s="432"/>
      <c r="AG20" s="432"/>
      <c r="AH20" s="432"/>
      <c r="AI20" s="432"/>
      <c r="AJ20" s="432"/>
      <c r="AK20" s="432"/>
      <c r="AL20" s="432"/>
      <c r="AM20" s="432"/>
      <c r="AN20" s="432"/>
      <c r="AO20" s="432"/>
      <c r="AP20" s="432"/>
      <c r="AQ20" s="432"/>
      <c r="AR20" s="432"/>
      <c r="AS20" s="432">
        <f>IF(入力!J11="","",入力!J11)</f>
        <v>18506</v>
      </c>
      <c r="AT20" s="432"/>
      <c r="AU20" s="432"/>
      <c r="AV20" s="432"/>
      <c r="AW20" s="432"/>
      <c r="AX20" s="432"/>
      <c r="AY20" s="432"/>
      <c r="AZ20" s="432"/>
      <c r="BA20" s="432"/>
      <c r="BB20" s="432"/>
      <c r="BC20" s="432"/>
      <c r="BD20" s="432"/>
      <c r="BE20" s="432"/>
      <c r="BF20" s="434"/>
    </row>
    <row r="21" spans="3:58" ht="15" customHeight="1">
      <c r="C21" s="433" t="s">
        <v>44</v>
      </c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  <c r="O21" s="432">
        <f>IF(入力!M7="","",入力!M7)</f>
        <v>428654</v>
      </c>
      <c r="P21" s="432"/>
      <c r="Q21" s="432"/>
      <c r="R21" s="432"/>
      <c r="S21" s="432"/>
      <c r="T21" s="432"/>
      <c r="U21" s="432"/>
      <c r="V21" s="432"/>
      <c r="W21" s="432"/>
      <c r="X21" s="432"/>
      <c r="Y21" s="432"/>
      <c r="Z21" s="432"/>
      <c r="AA21" s="432"/>
      <c r="AB21" s="432"/>
      <c r="AC21" s="432"/>
      <c r="AD21" s="432">
        <f>IF(入力!M9="","",入力!M9)</f>
        <v>200767</v>
      </c>
      <c r="AE21" s="432"/>
      <c r="AF21" s="432"/>
      <c r="AG21" s="432"/>
      <c r="AH21" s="432"/>
      <c r="AI21" s="432"/>
      <c r="AJ21" s="432"/>
      <c r="AK21" s="432"/>
      <c r="AL21" s="432"/>
      <c r="AM21" s="432"/>
      <c r="AN21" s="432"/>
      <c r="AO21" s="432"/>
      <c r="AP21" s="432"/>
      <c r="AQ21" s="432"/>
      <c r="AR21" s="432"/>
      <c r="AS21" s="432">
        <f>IF(入力!M11="","",入力!M11)</f>
        <v>200765</v>
      </c>
      <c r="AT21" s="432"/>
      <c r="AU21" s="432"/>
      <c r="AV21" s="432"/>
      <c r="AW21" s="432"/>
      <c r="AX21" s="432"/>
      <c r="AY21" s="432"/>
      <c r="AZ21" s="432"/>
      <c r="BA21" s="432"/>
      <c r="BB21" s="432"/>
      <c r="BC21" s="432"/>
      <c r="BD21" s="432"/>
      <c r="BE21" s="432"/>
      <c r="BF21" s="434"/>
    </row>
    <row r="22" spans="3:58" ht="12" customHeight="1">
      <c r="C22" s="356" t="s">
        <v>71</v>
      </c>
      <c r="D22" s="357"/>
      <c r="E22" s="357"/>
      <c r="F22" s="357"/>
      <c r="G22" s="358"/>
      <c r="H22" s="361" t="str">
        <f>IF(入力!C7="","",入力!C7&amp;"　"&amp;入力!E7)</f>
        <v>シンドウ　ナオキ</v>
      </c>
      <c r="I22" s="326"/>
      <c r="J22" s="326"/>
      <c r="K22" s="326"/>
      <c r="L22" s="326"/>
      <c r="M22" s="326"/>
      <c r="N22" s="326"/>
      <c r="O22" s="326"/>
      <c r="P22" s="326"/>
      <c r="Q22" s="335"/>
      <c r="R22" s="327" t="s">
        <v>45</v>
      </c>
      <c r="S22" s="326"/>
      <c r="T22" s="336">
        <f>IF(入力!AT7="","",入力!AT7)</f>
        <v>52</v>
      </c>
      <c r="U22" s="337"/>
      <c r="V22" s="338"/>
      <c r="W22" s="327" t="s">
        <v>46</v>
      </c>
      <c r="X22" s="327"/>
      <c r="Y22" s="327"/>
      <c r="Z22" s="14" t="s">
        <v>72</v>
      </c>
      <c r="AA22" s="15"/>
      <c r="AB22" s="326" t="str">
        <f>IF(入力!R7="","",入力!R7)</f>
        <v>273</v>
      </c>
      <c r="AC22" s="326"/>
      <c r="AD22" s="326"/>
      <c r="AE22" s="326"/>
      <c r="AF22" s="16" t="s">
        <v>73</v>
      </c>
      <c r="AG22" s="326" t="str">
        <f>IF(入力!W7="","",入力!W7)</f>
        <v>0047</v>
      </c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6"/>
      <c r="AS22" s="326"/>
      <c r="AT22" s="335"/>
      <c r="AU22" s="327" t="s">
        <v>47</v>
      </c>
      <c r="AV22" s="326"/>
      <c r="AW22" s="326"/>
      <c r="AX22" s="17" t="s">
        <v>74</v>
      </c>
      <c r="AY22" s="326" t="str">
        <f>IF(入力!AL7="","",入力!AL7)</f>
        <v>047</v>
      </c>
      <c r="AZ22" s="326"/>
      <c r="BA22" s="326"/>
      <c r="BB22" s="326"/>
      <c r="BC22" s="326"/>
      <c r="BD22" s="326"/>
      <c r="BE22" s="326"/>
      <c r="BF22" s="18" t="s">
        <v>75</v>
      </c>
    </row>
    <row r="23" spans="3:58" ht="19.5" customHeight="1">
      <c r="C23" s="359" t="s">
        <v>48</v>
      </c>
      <c r="D23" s="322"/>
      <c r="E23" s="322"/>
      <c r="F23" s="322"/>
      <c r="G23" s="360"/>
      <c r="H23" s="362" t="str">
        <f>IF(入力!C8="","",入力!C8&amp;"　"&amp;入力!E8)</f>
        <v>新堂　尚紀</v>
      </c>
      <c r="I23" s="363"/>
      <c r="J23" s="363"/>
      <c r="K23" s="363"/>
      <c r="L23" s="363"/>
      <c r="M23" s="363"/>
      <c r="N23" s="363"/>
      <c r="O23" s="363"/>
      <c r="P23" s="363"/>
      <c r="Q23" s="364"/>
      <c r="R23" s="322"/>
      <c r="S23" s="322"/>
      <c r="T23" s="351"/>
      <c r="U23" s="352"/>
      <c r="V23" s="353"/>
      <c r="W23" s="350"/>
      <c r="X23" s="350"/>
      <c r="Y23" s="350"/>
      <c r="Z23" s="343" t="str">
        <f>IF(入力!P8="","",入力!P8)</f>
        <v>船橋市藤原2-14-12</v>
      </c>
      <c r="AA23" s="344"/>
      <c r="AB23" s="344"/>
      <c r="AC23" s="344"/>
      <c r="AD23" s="344"/>
      <c r="AE23" s="344"/>
      <c r="AF23" s="344"/>
      <c r="AG23" s="344"/>
      <c r="AH23" s="344"/>
      <c r="AI23" s="344"/>
      <c r="AJ23" s="344"/>
      <c r="AK23" s="344"/>
      <c r="AL23" s="344"/>
      <c r="AM23" s="344"/>
      <c r="AN23" s="344"/>
      <c r="AO23" s="344"/>
      <c r="AP23" s="344"/>
      <c r="AQ23" s="344"/>
      <c r="AR23" s="344"/>
      <c r="AS23" s="344"/>
      <c r="AT23" s="345"/>
      <c r="AU23" s="322"/>
      <c r="AV23" s="322"/>
      <c r="AW23" s="322"/>
      <c r="AX23" s="346" t="str">
        <f>IF(入力!AK8="","",入力!AK8)</f>
        <v>338</v>
      </c>
      <c r="AY23" s="322"/>
      <c r="AZ23" s="322"/>
      <c r="BA23" s="322"/>
      <c r="BB23" s="19" t="s">
        <v>76</v>
      </c>
      <c r="BC23" s="322" t="str">
        <f>IF(入力!AP8="","",入力!AP8)</f>
        <v>8891</v>
      </c>
      <c r="BD23" s="322"/>
      <c r="BE23" s="322"/>
      <c r="BF23" s="342"/>
    </row>
    <row r="24" spans="3:58" ht="12" customHeight="1">
      <c r="C24" s="356" t="s">
        <v>77</v>
      </c>
      <c r="D24" s="357"/>
      <c r="E24" s="357"/>
      <c r="F24" s="357"/>
      <c r="G24" s="358"/>
      <c r="H24" s="361" t="str">
        <f>IF(入力!C9="","",入力!C9&amp;"　"&amp;入力!E9)</f>
        <v>イシイ　タツオ</v>
      </c>
      <c r="I24" s="326"/>
      <c r="J24" s="326"/>
      <c r="K24" s="326"/>
      <c r="L24" s="326"/>
      <c r="M24" s="326"/>
      <c r="N24" s="326"/>
      <c r="O24" s="326"/>
      <c r="P24" s="326"/>
      <c r="Q24" s="335"/>
      <c r="R24" s="327" t="s">
        <v>45</v>
      </c>
      <c r="S24" s="326"/>
      <c r="T24" s="336">
        <f>IF(入力!AT9="","",入力!AT9)</f>
        <v>55</v>
      </c>
      <c r="U24" s="337"/>
      <c r="V24" s="338"/>
      <c r="W24" s="327" t="s">
        <v>46</v>
      </c>
      <c r="X24" s="327"/>
      <c r="Y24" s="327"/>
      <c r="Z24" s="14" t="s">
        <v>72</v>
      </c>
      <c r="AA24" s="15"/>
      <c r="AB24" s="326" t="str">
        <f>IF(入力!R9="","",入力!R9)</f>
        <v>273</v>
      </c>
      <c r="AC24" s="326"/>
      <c r="AD24" s="326"/>
      <c r="AE24" s="326"/>
      <c r="AF24" s="16" t="s">
        <v>73</v>
      </c>
      <c r="AG24" s="326" t="str">
        <f>IF(入力!W9="","",入力!W9)</f>
        <v>0047</v>
      </c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35"/>
      <c r="AU24" s="327" t="s">
        <v>47</v>
      </c>
      <c r="AV24" s="326"/>
      <c r="AW24" s="326"/>
      <c r="AX24" s="17" t="s">
        <v>74</v>
      </c>
      <c r="AY24" s="326" t="str">
        <f>IF(入力!AL9="","",入力!AL9)</f>
        <v>047</v>
      </c>
      <c r="AZ24" s="326"/>
      <c r="BA24" s="326"/>
      <c r="BB24" s="326"/>
      <c r="BC24" s="326"/>
      <c r="BD24" s="326"/>
      <c r="BE24" s="326"/>
      <c r="BF24" s="18" t="s">
        <v>75</v>
      </c>
    </row>
    <row r="25" spans="3:58" ht="19.5" customHeight="1">
      <c r="C25" s="359" t="s">
        <v>78</v>
      </c>
      <c r="D25" s="322"/>
      <c r="E25" s="322"/>
      <c r="F25" s="322"/>
      <c r="G25" s="360"/>
      <c r="H25" s="362" t="str">
        <f>IF(入力!C10="","",入力!C10&amp;"　"&amp;入力!E10)</f>
        <v>石井　竜男</v>
      </c>
      <c r="I25" s="363"/>
      <c r="J25" s="363"/>
      <c r="K25" s="363"/>
      <c r="L25" s="363"/>
      <c r="M25" s="363"/>
      <c r="N25" s="363"/>
      <c r="O25" s="363"/>
      <c r="P25" s="363"/>
      <c r="Q25" s="364"/>
      <c r="R25" s="322"/>
      <c r="S25" s="322"/>
      <c r="T25" s="351"/>
      <c r="U25" s="352"/>
      <c r="V25" s="353"/>
      <c r="W25" s="350"/>
      <c r="X25" s="350"/>
      <c r="Y25" s="350"/>
      <c r="Z25" s="343" t="str">
        <f>IF(入力!P10="","",入力!P10)</f>
        <v>船橋市市藤原2‐11‐28</v>
      </c>
      <c r="AA25" s="344"/>
      <c r="AB25" s="344"/>
      <c r="AC25" s="344"/>
      <c r="AD25" s="344"/>
      <c r="AE25" s="344"/>
      <c r="AF25" s="344"/>
      <c r="AG25" s="344"/>
      <c r="AH25" s="344"/>
      <c r="AI25" s="344"/>
      <c r="AJ25" s="344"/>
      <c r="AK25" s="344"/>
      <c r="AL25" s="344"/>
      <c r="AM25" s="344"/>
      <c r="AN25" s="344"/>
      <c r="AO25" s="344"/>
      <c r="AP25" s="344"/>
      <c r="AQ25" s="344"/>
      <c r="AR25" s="344"/>
      <c r="AS25" s="344"/>
      <c r="AT25" s="345"/>
      <c r="AU25" s="322"/>
      <c r="AV25" s="322"/>
      <c r="AW25" s="322"/>
      <c r="AX25" s="346" t="str">
        <f>IF(入力!AK10="","",入力!AK10)</f>
        <v>303</v>
      </c>
      <c r="AY25" s="322"/>
      <c r="AZ25" s="322"/>
      <c r="BA25" s="322"/>
      <c r="BB25" s="19" t="s">
        <v>76</v>
      </c>
      <c r="BC25" s="322" t="str">
        <f>IF(入力!AP10="","",入力!AP10)</f>
        <v>1771</v>
      </c>
      <c r="BD25" s="322"/>
      <c r="BE25" s="322"/>
      <c r="BF25" s="342"/>
    </row>
    <row r="26" spans="3:58" ht="12" customHeight="1">
      <c r="C26" s="356" t="s">
        <v>71</v>
      </c>
      <c r="D26" s="357"/>
      <c r="E26" s="357"/>
      <c r="F26" s="357"/>
      <c r="G26" s="358"/>
      <c r="H26" s="361" t="str">
        <f>IF(入力!C11="","",入力!C11&amp;"　"&amp;入力!E11)</f>
        <v>セキ　タツヤ</v>
      </c>
      <c r="I26" s="326"/>
      <c r="J26" s="326"/>
      <c r="K26" s="326"/>
      <c r="L26" s="326"/>
      <c r="M26" s="326"/>
      <c r="N26" s="326"/>
      <c r="O26" s="326"/>
      <c r="P26" s="326"/>
      <c r="Q26" s="335"/>
      <c r="R26" s="327" t="s">
        <v>45</v>
      </c>
      <c r="S26" s="326"/>
      <c r="T26" s="336">
        <f>IF(入力!AT11="","",入力!AT11)</f>
        <v>50</v>
      </c>
      <c r="U26" s="337"/>
      <c r="V26" s="338"/>
      <c r="W26" s="327" t="s">
        <v>46</v>
      </c>
      <c r="X26" s="327"/>
      <c r="Y26" s="327"/>
      <c r="Z26" s="14" t="s">
        <v>72</v>
      </c>
      <c r="AA26" s="15"/>
      <c r="AB26" s="326" t="str">
        <f>IF(入力!R11="","",入力!R11)</f>
        <v>273</v>
      </c>
      <c r="AC26" s="326"/>
      <c r="AD26" s="326"/>
      <c r="AE26" s="326"/>
      <c r="AF26" s="16" t="s">
        <v>73</v>
      </c>
      <c r="AG26" s="326" t="str">
        <f>IF(入力!W11="","",入力!W11)</f>
        <v>0046</v>
      </c>
      <c r="AH26" s="326"/>
      <c r="AI26" s="326"/>
      <c r="AJ26" s="326"/>
      <c r="AK26" s="326"/>
      <c r="AL26" s="326"/>
      <c r="AM26" s="326"/>
      <c r="AN26" s="326"/>
      <c r="AO26" s="326"/>
      <c r="AP26" s="326"/>
      <c r="AQ26" s="326"/>
      <c r="AR26" s="326"/>
      <c r="AS26" s="326"/>
      <c r="AT26" s="335"/>
      <c r="AU26" s="327" t="s">
        <v>47</v>
      </c>
      <c r="AV26" s="326"/>
      <c r="AW26" s="326"/>
      <c r="AX26" s="17" t="s">
        <v>74</v>
      </c>
      <c r="AY26" s="326" t="str">
        <f>IF(入力!AL11="","",入力!AL11)</f>
        <v>047</v>
      </c>
      <c r="AZ26" s="326"/>
      <c r="BA26" s="326"/>
      <c r="BB26" s="326"/>
      <c r="BC26" s="326"/>
      <c r="BD26" s="326"/>
      <c r="BE26" s="326"/>
      <c r="BF26" s="18" t="s">
        <v>75</v>
      </c>
    </row>
    <row r="27" spans="3:58" ht="19.5" customHeight="1">
      <c r="C27" s="359" t="s">
        <v>79</v>
      </c>
      <c r="D27" s="322"/>
      <c r="E27" s="322"/>
      <c r="F27" s="322"/>
      <c r="G27" s="360"/>
      <c r="H27" s="362" t="str">
        <f>IF(入力!C12="","",入力!C12&amp;"　"&amp;入力!E12)</f>
        <v>関　達也</v>
      </c>
      <c r="I27" s="363"/>
      <c r="J27" s="363"/>
      <c r="K27" s="363"/>
      <c r="L27" s="363"/>
      <c r="M27" s="363"/>
      <c r="N27" s="363"/>
      <c r="O27" s="363"/>
      <c r="P27" s="363"/>
      <c r="Q27" s="364"/>
      <c r="R27" s="322"/>
      <c r="S27" s="322"/>
      <c r="T27" s="351"/>
      <c r="U27" s="352"/>
      <c r="V27" s="353"/>
      <c r="W27" s="350"/>
      <c r="X27" s="350"/>
      <c r="Y27" s="350"/>
      <c r="Z27" s="343" t="str">
        <f>IF(入力!P12="","",入力!P12)</f>
        <v>船橋市上山町1-207－26－1－106</v>
      </c>
      <c r="AA27" s="344"/>
      <c r="AB27" s="344"/>
      <c r="AC27" s="344"/>
      <c r="AD27" s="344"/>
      <c r="AE27" s="344"/>
      <c r="AF27" s="344"/>
      <c r="AG27" s="344"/>
      <c r="AH27" s="344"/>
      <c r="AI27" s="344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5"/>
      <c r="AU27" s="322"/>
      <c r="AV27" s="322"/>
      <c r="AW27" s="322"/>
      <c r="AX27" s="346" t="str">
        <f>IF(入力!AK12="","",入力!AK12)</f>
        <v>339</v>
      </c>
      <c r="AY27" s="322"/>
      <c r="AZ27" s="322"/>
      <c r="BA27" s="322"/>
      <c r="BB27" s="19" t="s">
        <v>76</v>
      </c>
      <c r="BC27" s="322" t="str">
        <f>IF(入力!AP12="","",入力!AP12)</f>
        <v>5467</v>
      </c>
      <c r="BD27" s="322"/>
      <c r="BE27" s="322"/>
      <c r="BF27" s="342"/>
    </row>
    <row r="28" spans="3:58" ht="12" customHeight="1">
      <c r="C28" s="356" t="s">
        <v>71</v>
      </c>
      <c r="D28" s="357"/>
      <c r="E28" s="357"/>
      <c r="F28" s="357"/>
      <c r="G28" s="358"/>
      <c r="H28" s="361" t="str">
        <f>IF(入力!C15="","",入力!C15&amp;"　"&amp;入力!E15)</f>
        <v>イシイ　タツオ</v>
      </c>
      <c r="I28" s="326"/>
      <c r="J28" s="326"/>
      <c r="K28" s="326"/>
      <c r="L28" s="326"/>
      <c r="M28" s="326"/>
      <c r="N28" s="326"/>
      <c r="O28" s="326"/>
      <c r="P28" s="326"/>
      <c r="Q28" s="335"/>
      <c r="R28" s="327" t="s">
        <v>45</v>
      </c>
      <c r="S28" s="326"/>
      <c r="T28" s="336">
        <f>IF(入力!AT15="","",入力!AT15)</f>
        <v>54</v>
      </c>
      <c r="U28" s="337"/>
      <c r="V28" s="338"/>
      <c r="W28" s="327" t="s">
        <v>46</v>
      </c>
      <c r="X28" s="327"/>
      <c r="Y28" s="327"/>
      <c r="Z28" s="14" t="s">
        <v>72</v>
      </c>
      <c r="AA28" s="15"/>
      <c r="AB28" s="326" t="str">
        <f>IF(入力!R15="","",入力!R15)</f>
        <v>273</v>
      </c>
      <c r="AC28" s="326"/>
      <c r="AD28" s="326"/>
      <c r="AE28" s="326"/>
      <c r="AF28" s="16" t="s">
        <v>73</v>
      </c>
      <c r="AG28" s="326" t="str">
        <f>IF(入力!W15="","",入力!W15)</f>
        <v>0047</v>
      </c>
      <c r="AH28" s="326"/>
      <c r="AI28" s="326"/>
      <c r="AJ28" s="326"/>
      <c r="AK28" s="326"/>
      <c r="AL28" s="326"/>
      <c r="AM28" s="326"/>
      <c r="AN28" s="326"/>
      <c r="AO28" s="326"/>
      <c r="AP28" s="326"/>
      <c r="AQ28" s="326"/>
      <c r="AR28" s="326"/>
      <c r="AS28" s="326"/>
      <c r="AT28" s="335"/>
      <c r="AU28" s="327" t="s">
        <v>47</v>
      </c>
      <c r="AV28" s="326"/>
      <c r="AW28" s="326"/>
      <c r="AX28" s="17" t="s">
        <v>74</v>
      </c>
      <c r="AY28" s="326" t="str">
        <f>IF(入力!AL15="","",入力!AL15)</f>
        <v>047</v>
      </c>
      <c r="AZ28" s="326"/>
      <c r="BA28" s="326"/>
      <c r="BB28" s="326"/>
      <c r="BC28" s="326"/>
      <c r="BD28" s="326"/>
      <c r="BE28" s="326"/>
      <c r="BF28" s="18" t="s">
        <v>75</v>
      </c>
    </row>
    <row r="29" spans="3:58" ht="19.5" customHeight="1" thickBot="1">
      <c r="C29" s="354" t="s">
        <v>49</v>
      </c>
      <c r="D29" s="328"/>
      <c r="E29" s="328"/>
      <c r="F29" s="328"/>
      <c r="G29" s="355"/>
      <c r="H29" s="347" t="str">
        <f>IF(入力!C16="","",入力!C16&amp;"　"&amp;入力!E16)</f>
        <v>石井　竜男</v>
      </c>
      <c r="I29" s="348"/>
      <c r="J29" s="348"/>
      <c r="K29" s="348"/>
      <c r="L29" s="348"/>
      <c r="M29" s="348"/>
      <c r="N29" s="348"/>
      <c r="O29" s="348"/>
      <c r="P29" s="348"/>
      <c r="Q29" s="349"/>
      <c r="R29" s="328"/>
      <c r="S29" s="328"/>
      <c r="T29" s="339"/>
      <c r="U29" s="340"/>
      <c r="V29" s="341"/>
      <c r="W29" s="334"/>
      <c r="X29" s="334"/>
      <c r="Y29" s="334"/>
      <c r="Z29" s="329" t="str">
        <f>IF(入力!P16="","",入力!P16)</f>
        <v>船橋市藤原2-11-28</v>
      </c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1"/>
      <c r="AU29" s="328"/>
      <c r="AV29" s="328"/>
      <c r="AW29" s="328"/>
      <c r="AX29" s="332" t="str">
        <f>IF(入力!AK16="","",入力!AK16)</f>
        <v>303</v>
      </c>
      <c r="AY29" s="328"/>
      <c r="AZ29" s="328"/>
      <c r="BA29" s="328"/>
      <c r="BB29" s="73" t="s">
        <v>76</v>
      </c>
      <c r="BC29" s="328" t="str">
        <f>IF(入力!AP16="","",入力!AP16)</f>
        <v>1771</v>
      </c>
      <c r="BD29" s="328"/>
      <c r="BE29" s="328"/>
      <c r="BF29" s="33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25"/>
    </row>
    <row r="34" spans="3:58" ht="15" customHeight="1">
      <c r="C34" s="282" t="str">
        <f>IF(入力!B25="","",入力!B25)</f>
        <v>①</v>
      </c>
      <c r="D34" s="283"/>
      <c r="E34" s="284"/>
      <c r="F34" s="288" t="str">
        <f>IF(入力!C26="","",入力!C25&amp;"　"&amp;入力!E25&amp;"
"&amp;入力!C26&amp;"　"&amp;入力!E26)</f>
        <v>コイケ　ユウト
小池　悠斗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4</v>
      </c>
      <c r="R34" s="295"/>
      <c r="S34" s="296"/>
      <c r="T34" s="300" t="str">
        <f>IF(入力!I25="","",入力!I25)</f>
        <v>法典西小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515667857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137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ツチダ　ショウタ
土田　翔大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5</v>
      </c>
      <c r="R36" s="295"/>
      <c r="S36" s="296"/>
      <c r="T36" s="300" t="str">
        <f>IF(入力!I27="","",入力!I27)</f>
        <v>法典西小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519722615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149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キモト　ユウ
木本　結生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5</v>
      </c>
      <c r="R38" s="295"/>
      <c r="S38" s="296"/>
      <c r="T38" s="300" t="str">
        <f>IF(入力!I29="","",入力!I29)</f>
        <v>法典西小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51900686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142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ヨシダ　イオリ
吉田　伊織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4</v>
      </c>
      <c r="R40" s="295"/>
      <c r="S40" s="296"/>
      <c r="T40" s="300" t="str">
        <f>IF(入力!I31="","",入力!I31)</f>
        <v>海神小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516024549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141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サカイ　ダイキ
酒井　大輝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4</v>
      </c>
      <c r="R42" s="295"/>
      <c r="S42" s="296"/>
      <c r="T42" s="300" t="str">
        <f>IF(入力!I33="","",入力!I33)</f>
        <v>海神小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518054854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141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エンドウ　ユウタ
遠藤　優太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4</v>
      </c>
      <c r="R44" s="295"/>
      <c r="S44" s="296"/>
      <c r="T44" s="300" t="str">
        <f>IF(入力!I35="","",入力!I35)</f>
        <v>行田東小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518924812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135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>
        <f>IF(入力!B37="","",入力!B37)</f>
        <v>7</v>
      </c>
      <c r="D46" s="283"/>
      <c r="E46" s="284"/>
      <c r="F46" s="288" t="str">
        <f>IF(入力!C38="","",入力!C37&amp;"　"&amp;入力!E37&amp;"
"&amp;入力!C38&amp;"　"&amp;入力!E38)</f>
        <v>イケダ　タツキ
池田　樹生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>
        <f>IF(入力!G37="","",入力!G37)</f>
        <v>3</v>
      </c>
      <c r="R46" s="295"/>
      <c r="S46" s="296"/>
      <c r="T46" s="300" t="str">
        <f>IF(入力!I37="","",入力!I37)</f>
        <v>行田西小</v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>
        <f>IF(入力!M37="","",入力!M37)</f>
        <v>519036781</v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>
        <f>IF(入力!P37="","",入力!P37)</f>
        <v>128</v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>
        <f>IF(入力!B39="","",入力!B39)</f>
        <v>8</v>
      </c>
      <c r="D48" s="283"/>
      <c r="E48" s="284"/>
      <c r="F48" s="288" t="str">
        <f>IF(入力!C40="","",入力!C39&amp;"　"&amp;入力!E39&amp;"
"&amp;入力!C40&amp;"　"&amp;入力!E40)</f>
        <v>シバタ　アイキ
柴田　愛輝</v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>
        <f>IF(入力!G39="","",入力!G39)</f>
        <v>3</v>
      </c>
      <c r="R48" s="295"/>
      <c r="S48" s="296"/>
      <c r="T48" s="300" t="str">
        <f>IF(入力!I39="","",入力!I39)</f>
        <v>法典小</v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>
        <f>IF(入力!M39="","",入力!M39)</f>
        <v>519900693</v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>
        <f>IF(入力!P39="","",入力!P39)</f>
        <v>141</v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>
        <f>IF(入力!B41="","",入力!B41)</f>
        <v>9</v>
      </c>
      <c r="D50" s="283"/>
      <c r="E50" s="284"/>
      <c r="F50" s="288" t="str">
        <f>IF(入力!C42="","",入力!C41&amp;"　"&amp;入力!E41&amp;"
"&amp;入力!C42&amp;"　"&amp;入力!E42)</f>
        <v>タジ　テンチ
田路　天馳</v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>
        <f>IF(入力!G41="","",入力!G41)</f>
        <v>2</v>
      </c>
      <c r="R50" s="295"/>
      <c r="S50" s="296"/>
      <c r="T50" s="300" t="str">
        <f>IF(入力!I41="","",入力!I41)</f>
        <v>市場小</v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>
        <f>IF(入力!M41="","",入力!M41)</f>
        <v>519036798</v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>
        <f>IF(入力!P41="","",入力!P41)</f>
        <v>125</v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>
        <f>IF(入力!B43="","",入力!B43)</f>
        <v>10</v>
      </c>
      <c r="D52" s="283"/>
      <c r="E52" s="284"/>
      <c r="F52" s="288" t="str">
        <f>IF(入力!C44="","",入力!C43&amp;"　"&amp;入力!E43&amp;"
"&amp;入力!C44&amp;"　"&amp;入力!E44)</f>
        <v/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 t="str">
        <f>IF(入力!G43="","",入力!G43)</f>
        <v/>
      </c>
      <c r="R52" s="295"/>
      <c r="S52" s="296"/>
      <c r="T52" s="300" t="str">
        <f>IF(入力!I43="","",入力!I43)</f>
        <v/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 t="str">
        <f>IF(入力!M43="","",入力!M43)</f>
        <v/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 t="str">
        <f>IF(入力!P43="","",入力!P43)</f>
        <v/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>
        <f>IF(入力!B45="","",入力!B45)</f>
        <v>11</v>
      </c>
      <c r="D54" s="283"/>
      <c r="E54" s="284"/>
      <c r="F54" s="288" t="str">
        <f>IF(入力!C46="","",入力!C45&amp;"　"&amp;入力!E45&amp;"
"&amp;入力!C46&amp;"　"&amp;入力!E46)</f>
        <v/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 t="str">
        <f>IF(入力!G45="","",入力!G45)</f>
        <v/>
      </c>
      <c r="R54" s="295"/>
      <c r="S54" s="296"/>
      <c r="T54" s="300" t="str">
        <f>IF(入力!I45="","",入力!I45)</f>
        <v/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 t="str">
        <f>IF(入力!M45="","",入力!M45)</f>
        <v/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 t="str">
        <f>IF(入力!P45="","",入力!P45)</f>
        <v/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 t="str">
        <f>IF(入力!B47="","",入力!B47)</f>
        <v/>
      </c>
      <c r="D56" s="283"/>
      <c r="E56" s="284"/>
      <c r="F56" s="288" t="str">
        <f>IF(入力!C48="","",入力!C47&amp;"　"&amp;入力!E47&amp;"
"&amp;入力!C48&amp;"　"&amp;入力!E48)</f>
        <v/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 t="str">
        <f>IF(入力!G47="","",入力!G47)</f>
        <v/>
      </c>
      <c r="R56" s="295"/>
      <c r="S56" s="296"/>
      <c r="T56" s="300" t="str">
        <f>IF(入力!I47="","",入力!I47)</f>
        <v/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 t="str">
        <f>IF(入力!M47="","",入力!M47)</f>
        <v/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 t="str">
        <f>IF(入力!P47="","",入力!P47)</f>
        <v/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topLeftCell="A19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塚田JSC</v>
      </c>
      <c r="D2" s="275"/>
      <c r="E2" s="275"/>
      <c r="F2" s="275"/>
      <c r="G2" s="275"/>
      <c r="H2" s="275"/>
      <c r="I2" s="275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434064852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新堂　尚紀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506063307</v>
      </c>
      <c r="H7" s="272"/>
      <c r="I7" s="272"/>
      <c r="J7" s="272">
        <f>IF(入力!J7="","",入力!J7)</f>
        <v>18504</v>
      </c>
      <c r="K7" s="272"/>
      <c r="L7" s="272"/>
      <c r="M7" s="272">
        <f>IF(入力!M7="","",入力!M7)</f>
        <v>428654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石井　竜男</v>
      </c>
      <c r="D9" s="266"/>
      <c r="E9" s="266"/>
      <c r="F9" s="266"/>
      <c r="G9" s="272">
        <f>IF(入力!G9="","",入力!G9)</f>
        <v>506062152</v>
      </c>
      <c r="H9" s="272"/>
      <c r="I9" s="272"/>
      <c r="J9" s="272">
        <f>IF(入力!J9="","",入力!J9)</f>
        <v>18505</v>
      </c>
      <c r="K9" s="272"/>
      <c r="L9" s="272"/>
      <c r="M9" s="272">
        <f>IF(入力!M9="","",入力!M9)</f>
        <v>200767</v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関　達也</v>
      </c>
      <c r="D11" s="266"/>
      <c r="E11" s="266"/>
      <c r="F11" s="266"/>
      <c r="G11" s="272">
        <f>IF(入力!G11="","",入力!G11)</f>
        <v>506062237</v>
      </c>
      <c r="H11" s="272"/>
      <c r="I11" s="272"/>
      <c r="J11" s="272">
        <f>IF(入力!J11="","",入力!J11)</f>
        <v>18506</v>
      </c>
      <c r="K11" s="272"/>
      <c r="L11" s="272"/>
      <c r="M11" s="272">
        <f>IF(入力!M11="","",入力!M11)</f>
        <v>200765</v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石井　竜男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石井　竜男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船橋市藤原2-11-28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047-303-1771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080－9692－1771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小池　悠斗</v>
      </c>
      <c r="D25" s="266"/>
      <c r="E25" s="266"/>
      <c r="F25" s="266"/>
      <c r="G25" s="264">
        <f>IF(入力!G25="","",入力!G25)</f>
        <v>4</v>
      </c>
      <c r="H25" s="264" t="str">
        <f>IF(入力!H25="","",入力!H25)</f>
        <v/>
      </c>
      <c r="I25" s="264" t="str">
        <f>IF(入力!I25="","",入力!I25)</f>
        <v>法典西小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515667857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土田　翔大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法典西小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519722615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木本　結生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法典西小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51900686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吉田　伊織</v>
      </c>
      <c r="D31" s="266"/>
      <c r="E31" s="266"/>
      <c r="F31" s="266"/>
      <c r="G31" s="264">
        <f>IF(入力!G31="","",入力!G31)</f>
        <v>4</v>
      </c>
      <c r="H31" s="264" t="str">
        <f>IF(入力!H31="","",入力!H31)</f>
        <v/>
      </c>
      <c r="I31" s="264" t="str">
        <f>IF(入力!I31="","",入力!I31)</f>
        <v>海神小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516024549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酒井　大輝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海神小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518054854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遠藤　優太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行田東小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518924812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池田　樹生</v>
      </c>
      <c r="D37" s="266"/>
      <c r="E37" s="266"/>
      <c r="F37" s="266"/>
      <c r="G37" s="264">
        <f>IF(入力!G37="","",入力!G37)</f>
        <v>3</v>
      </c>
      <c r="H37" s="264" t="str">
        <f>IF(入力!H37="","",入力!H37)</f>
        <v/>
      </c>
      <c r="I37" s="264" t="str">
        <f>IF(入力!I37="","",入力!I37)</f>
        <v>行田西小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519036781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柴田　愛輝</v>
      </c>
      <c r="D39" s="266"/>
      <c r="E39" s="266"/>
      <c r="F39" s="266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法典小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519900693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田路　天馳</v>
      </c>
      <c r="D41" s="266"/>
      <c r="E41" s="266"/>
      <c r="F41" s="266"/>
      <c r="G41" s="264">
        <f>IF(入力!G41="","",入力!G41)</f>
        <v>2</v>
      </c>
      <c r="H41" s="264" t="str">
        <f>IF(入力!H41="","",入力!H41)</f>
        <v/>
      </c>
      <c r="I41" s="264" t="str">
        <f>IF(入力!I41="","",入力!I41)</f>
        <v>市場小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519036798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16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塚田JSC</v>
      </c>
      <c r="D2" s="275"/>
      <c r="E2" s="275"/>
      <c r="F2" s="275"/>
      <c r="G2" s="275"/>
      <c r="H2" s="275"/>
      <c r="I2" s="275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434064852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新堂　尚紀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506063307</v>
      </c>
      <c r="H7" s="272"/>
      <c r="I7" s="272"/>
      <c r="J7" s="272">
        <f>IF(入力!J7="","",入力!J7)</f>
        <v>18504</v>
      </c>
      <c r="K7" s="272"/>
      <c r="L7" s="272"/>
      <c r="M7" s="272">
        <f>IF(入力!M7="","",入力!M7)</f>
        <v>428654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石井　竜男</v>
      </c>
      <c r="D9" s="266"/>
      <c r="E9" s="266"/>
      <c r="F9" s="266"/>
      <c r="G9" s="272">
        <f>IF(入力!G9="","",入力!G9)</f>
        <v>506062152</v>
      </c>
      <c r="H9" s="272"/>
      <c r="I9" s="272"/>
      <c r="J9" s="272">
        <f>IF(入力!J9="","",入力!J9)</f>
        <v>18505</v>
      </c>
      <c r="K9" s="272"/>
      <c r="L9" s="272"/>
      <c r="M9" s="272">
        <f>IF(入力!M9="","",入力!M9)</f>
        <v>200767</v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関　達也</v>
      </c>
      <c r="D11" s="266"/>
      <c r="E11" s="266"/>
      <c r="F11" s="266"/>
      <c r="G11" s="272">
        <f>IF(入力!G11="","",入力!G11)</f>
        <v>506062237</v>
      </c>
      <c r="H11" s="272"/>
      <c r="I11" s="272"/>
      <c r="J11" s="272">
        <f>IF(入力!J11="","",入力!J11)</f>
        <v>18506</v>
      </c>
      <c r="K11" s="272"/>
      <c r="L11" s="272"/>
      <c r="M11" s="272">
        <f>IF(入力!M11="","",入力!M11)</f>
        <v>200765</v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石井　竜男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石井　竜男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船橋市藤原2-11-28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047-303-1771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080－9692－1771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小池　悠斗</v>
      </c>
      <c r="D25" s="266"/>
      <c r="E25" s="266"/>
      <c r="F25" s="266"/>
      <c r="G25" s="264">
        <f>IF(入力!G25="","",入力!G25)</f>
        <v>4</v>
      </c>
      <c r="H25" s="264" t="str">
        <f>IF(入力!H25="","",入力!H25)</f>
        <v/>
      </c>
      <c r="I25" s="264" t="str">
        <f>IF(入力!I25="","",入力!I25)</f>
        <v>法典西小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515667857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土田　翔大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法典西小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519722615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木本　結生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法典西小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51900686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吉田　伊織</v>
      </c>
      <c r="D31" s="266"/>
      <c r="E31" s="266"/>
      <c r="F31" s="266"/>
      <c r="G31" s="264">
        <f>IF(入力!G31="","",入力!G31)</f>
        <v>4</v>
      </c>
      <c r="H31" s="264" t="str">
        <f>IF(入力!H31="","",入力!H31)</f>
        <v/>
      </c>
      <c r="I31" s="264" t="str">
        <f>IF(入力!I31="","",入力!I31)</f>
        <v>海神小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516024549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酒井　大輝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海神小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518054854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遠藤　優太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行田東小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518924812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池田　樹生</v>
      </c>
      <c r="D37" s="266"/>
      <c r="E37" s="266"/>
      <c r="F37" s="266"/>
      <c r="G37" s="264">
        <f>IF(入力!G37="","",入力!G37)</f>
        <v>3</v>
      </c>
      <c r="H37" s="264" t="str">
        <f>IF(入力!H37="","",入力!H37)</f>
        <v/>
      </c>
      <c r="I37" s="264" t="str">
        <f>IF(入力!I37="","",入力!I37)</f>
        <v>行田西小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519036781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柴田　愛輝</v>
      </c>
      <c r="D39" s="266"/>
      <c r="E39" s="266"/>
      <c r="F39" s="266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法典小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519900693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田路　天馳</v>
      </c>
      <c r="D41" s="266"/>
      <c r="E41" s="266"/>
      <c r="F41" s="266"/>
      <c r="G41" s="264">
        <f>IF(入力!G41="","",入力!G41)</f>
        <v>2</v>
      </c>
      <c r="H41" s="264" t="str">
        <f>IF(入力!H41="","",入力!H41)</f>
        <v/>
      </c>
      <c r="I41" s="264" t="str">
        <f>IF(入力!I41="","",入力!I41)</f>
        <v>市場小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519036798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男子</v>
      </c>
      <c r="I5" s="29">
        <f>入力!Y25</f>
        <v>9</v>
      </c>
      <c r="J5" s="444" t="str">
        <f>IF(入力!A55="","",入力!A55)</f>
        <v>新チームになってさらに身長が・・・何とかバレーボールのルールは知っています。3回以内でボールを相手のコートに返すのが基本。でもなかなかボールが思ったところに飛んでくれないのが悩みです。大会を通して成長することもあるので楽しみにしてください。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12006</v>
      </c>
      <c r="B7" s="33" t="str">
        <f>IF(入力!C3="","",入力!C3)</f>
        <v>塚田JSC</v>
      </c>
      <c r="C7" s="33" t="str">
        <f>IF(入力!C2="","",入力!C2)</f>
        <v>ツカダＪＳＣ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JR武蔵野</v>
      </c>
      <c r="S7" s="33" t="str">
        <f>IF(入力!AE5="","",入力!AE5)</f>
        <v>船橋法典</v>
      </c>
      <c r="T7" s="33"/>
      <c r="U7" s="33">
        <f>IF(入力!C4="","",入力!C4)</f>
        <v>434064852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新堂</v>
      </c>
      <c r="D16" s="33" t="str">
        <f>IF(入力!E8="","",入力!E8)</f>
        <v>尚紀</v>
      </c>
      <c r="E16" s="33" t="str">
        <f>IF(入力!C7="","",入力!C7)</f>
        <v>シンドウ</v>
      </c>
      <c r="F16" s="33" t="str">
        <f>IF(入力!E7="","",入力!E7)</f>
        <v>ナオキ</v>
      </c>
      <c r="G16" s="33">
        <f>IF(入力!G7="","",入力!G7)</f>
        <v>506063307</v>
      </c>
      <c r="H16" s="33">
        <f>IF(入力!J7="","",入力!J7)</f>
        <v>18504</v>
      </c>
      <c r="I16" s="33">
        <f>IF(入力!M7="","",入力!M7)</f>
        <v>428654</v>
      </c>
      <c r="J16" s="33"/>
      <c r="K16" s="33"/>
      <c r="L16" s="33">
        <f>IF(入力!AT7="","",入力!AT7)</f>
        <v>52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0047</v>
      </c>
      <c r="T16" s="33" t="str">
        <f>IF(入力!P8="","",入力!P8)</f>
        <v>船橋市藤原2-14-12</v>
      </c>
      <c r="U16" s="33" t="str">
        <f>IF(入力!AL7="","",入力!AL7)</f>
        <v>047</v>
      </c>
      <c r="V16" s="33" t="str">
        <f>IF(入力!AK8="","",入力!AK8)</f>
        <v>338</v>
      </c>
      <c r="W16" s="33" t="str">
        <f>IF(入力!AP8="","",入力!AP8)</f>
        <v>8891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石井</v>
      </c>
      <c r="D17" s="33" t="str">
        <f>IF(入力!E10="","",入力!E10)</f>
        <v>竜男</v>
      </c>
      <c r="E17" s="33" t="str">
        <f>IF(入力!C9="","",入力!C9)</f>
        <v>イシイ</v>
      </c>
      <c r="F17" s="33" t="str">
        <f>IF(入力!E9="","",入力!E9)</f>
        <v>タツオ</v>
      </c>
      <c r="G17" s="33">
        <f>IF(入力!G9="","",入力!G9)</f>
        <v>506062152</v>
      </c>
      <c r="H17" s="33">
        <f>IF(入力!J9="","",入力!J9)</f>
        <v>18505</v>
      </c>
      <c r="I17" s="33">
        <f>IF(入力!M9="","",入力!M9)</f>
        <v>200767</v>
      </c>
      <c r="J17" s="33"/>
      <c r="K17" s="33"/>
      <c r="L17" s="33">
        <f>IF(入力!AT9="","",入力!AT9)</f>
        <v>55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0047</v>
      </c>
      <c r="T17" s="33" t="str">
        <f>IF(入力!P10="","",入力!P10)</f>
        <v>船橋市市藤原2‐11‐28</v>
      </c>
      <c r="U17" s="33" t="str">
        <f>IF(入力!AL9="","",入力!AL9)</f>
        <v>047</v>
      </c>
      <c r="V17" s="33" t="str">
        <f>IF(入力!AK10="","",入力!AK10)</f>
        <v>303</v>
      </c>
      <c r="W17" s="33" t="str">
        <f>IF(入力!AP10="","",入力!AP10)</f>
        <v>1771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関</v>
      </c>
      <c r="D20" s="33" t="str">
        <f>IF(入力!E12="","",入力!E12)</f>
        <v>達也</v>
      </c>
      <c r="E20" s="33" t="str">
        <f>IF(入力!C11="","",入力!C11)</f>
        <v>セキ</v>
      </c>
      <c r="F20" s="33" t="str">
        <f>IF(入力!E11="","",入力!E11)</f>
        <v>タツヤ</v>
      </c>
      <c r="G20" s="33">
        <f>IF(入力!G11="","",入力!G11)</f>
        <v>506062237</v>
      </c>
      <c r="H20" s="33">
        <f>IF(入力!J11="","",入力!J11)</f>
        <v>18506</v>
      </c>
      <c r="I20" s="33">
        <f>IF(入力!M11="","",入力!M11)</f>
        <v>200765</v>
      </c>
      <c r="J20" s="33"/>
      <c r="K20" s="33"/>
      <c r="L20" s="33">
        <f>IF(入力!AT11="","",入力!AT11)</f>
        <v>50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0046</v>
      </c>
      <c r="T20" s="33" t="str">
        <f>IF(入力!P12="","",入力!P12)</f>
        <v>船橋市上山町1-207－26－1－106</v>
      </c>
      <c r="U20" s="33" t="str">
        <f>IF(入力!AL11="","",入力!AL11)</f>
        <v>047</v>
      </c>
      <c r="V20" s="33" t="str">
        <f>IF(入力!AK12="","",入力!AK12)</f>
        <v>339</v>
      </c>
      <c r="W20" s="33" t="str">
        <f>IF(入力!AP12="","",入力!AP12)</f>
        <v>5467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石井</v>
      </c>
      <c r="D22" s="33" t="str">
        <f>IF(入力!E16="","",入力!E16)</f>
        <v>竜男</v>
      </c>
      <c r="E22" s="33" t="str">
        <f>IF(入力!C15="","",入力!C15)</f>
        <v>イシイ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>
        <f>IF(入力!AT15="","",入力!AT15)</f>
        <v>54</v>
      </c>
      <c r="M22" s="33"/>
      <c r="N22" s="33" t="str">
        <f>IF(入力!C21="","",入力!C21)</f>
        <v>080</v>
      </c>
      <c r="O22" s="33">
        <f>IF(入力!E21="","",入力!E21)</f>
        <v>9692</v>
      </c>
      <c r="P22" s="33">
        <f>IF(入力!G21="","",入力!G21)</f>
        <v>1771</v>
      </c>
      <c r="Q22" s="33"/>
      <c r="R22" s="33" t="str">
        <f>IF(入力!R15="","",入力!R15)</f>
        <v>273</v>
      </c>
      <c r="S22" s="33" t="str">
        <f>IF(入力!W15="","",入力!W15)</f>
        <v>0047</v>
      </c>
      <c r="T22" s="33" t="str">
        <f>IF(入力!P16="","",入力!P16)</f>
        <v>船橋市藤原2-11-28</v>
      </c>
      <c r="U22" s="33" t="str">
        <f>IF(入力!AL15="","",入力!AL15)</f>
        <v>047</v>
      </c>
      <c r="V22" s="33" t="str">
        <f>IF(入力!AK16="","",入力!AK16)</f>
        <v>303</v>
      </c>
      <c r="W22" s="33" t="str">
        <f>IF(入力!AP16="","",入力!AP16)</f>
        <v>1771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石井</v>
      </c>
      <c r="D23" s="33" t="str">
        <f>IF(入力!$E$14="","",入力!$E$14)</f>
        <v>竜男</v>
      </c>
      <c r="E23" s="33" t="str">
        <f>IF(入力!$C$13="","",入力!$C$13)</f>
        <v>イシイ</v>
      </c>
      <c r="F23" s="33" t="str">
        <f>IF(入力!$E$13="","",入力!$E$13)</f>
        <v>タツオ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小池</v>
      </c>
      <c r="D24" s="75" t="str">
        <f>VLOOKUP($B$51,$A$53:$F$352,4)</f>
        <v>悠斗</v>
      </c>
      <c r="E24" s="75" t="str">
        <f>VLOOKUP($B$51,$A$53:$F$352,5)</f>
        <v>コイケ</v>
      </c>
      <c r="F24" s="75" t="str">
        <f>VLOOKUP($B$51,$A$53:$F$352,6)</f>
        <v>ユウト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小池</v>
      </c>
      <c r="D53" s="33" t="str">
        <f>IF(入力!E26="","",入力!E26)</f>
        <v>悠斗</v>
      </c>
      <c r="E53" s="33" t="str">
        <f>IF(入力!C25="","",入力!C25)</f>
        <v>コイケ</v>
      </c>
      <c r="F53" s="33" t="str">
        <f>IF(入力!E25="","",入力!E25)</f>
        <v>ユウト</v>
      </c>
      <c r="G53" s="33">
        <f>IF(入力!M25="","",入力!M25)</f>
        <v>515667857</v>
      </c>
      <c r="H53" s="33" t="str">
        <f>IF(入力!I25="","",入力!I25)</f>
        <v>法典西小</v>
      </c>
      <c r="I53" s="33">
        <f>IF(入力!G25="","",入力!G25)</f>
        <v>4</v>
      </c>
      <c r="J53" s="33">
        <f>IF(入力!P25="","",入力!P25)</f>
        <v>137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土田</v>
      </c>
      <c r="D54" s="33" t="str">
        <f>IF(入力!E28="","",入力!E28)</f>
        <v>翔大</v>
      </c>
      <c r="E54" s="33" t="str">
        <f>IF(入力!C27="","",入力!C27)</f>
        <v>ツチダ</v>
      </c>
      <c r="F54" s="33" t="str">
        <f>IF(入力!E27="","",入力!E27)</f>
        <v>ショウタ</v>
      </c>
      <c r="G54" s="33">
        <f>IF(入力!M27="","",入力!M27)</f>
        <v>519722615</v>
      </c>
      <c r="H54" s="33" t="str">
        <f>IF(入力!I27="","",入力!I27)</f>
        <v>法典西小</v>
      </c>
      <c r="I54" s="33">
        <f>IF(入力!G27="","",入力!G27)</f>
        <v>5</v>
      </c>
      <c r="J54" s="33">
        <f>IF(入力!P27="","",入力!P27)</f>
        <v>149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木本</v>
      </c>
      <c r="D55" s="33" t="str">
        <f>IF(入力!E30="","",入力!E30)</f>
        <v>結生</v>
      </c>
      <c r="E55" s="33" t="str">
        <f>IF(入力!C29="","",入力!C29)</f>
        <v>キモト</v>
      </c>
      <c r="F55" s="33" t="str">
        <f>IF(入力!E29="","",入力!E29)</f>
        <v>ユウ</v>
      </c>
      <c r="G55" s="33">
        <f>IF(入力!M29="","",入力!M29)</f>
        <v>51900686</v>
      </c>
      <c r="H55" s="33" t="str">
        <f>IF(入力!I29="","",入力!I29)</f>
        <v>法典西小</v>
      </c>
      <c r="I55" s="33">
        <f>IF(入力!G29="","",入力!G29)</f>
        <v>5</v>
      </c>
      <c r="J55" s="33">
        <f>IF(入力!P29="","",入力!P29)</f>
        <v>142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吉田</v>
      </c>
      <c r="D56" s="33" t="str">
        <f>IF(入力!E32="","",入力!E32)</f>
        <v>伊織</v>
      </c>
      <c r="E56" s="33" t="str">
        <f>IF(入力!C31="","",入力!C31)</f>
        <v>ヨシダ</v>
      </c>
      <c r="F56" s="33" t="str">
        <f>IF(入力!E31="","",入力!E31)</f>
        <v>イオリ</v>
      </c>
      <c r="G56" s="33">
        <f>IF(入力!M31="","",入力!M31)</f>
        <v>516024549</v>
      </c>
      <c r="H56" s="33" t="str">
        <f>IF(入力!I31="","",入力!I31)</f>
        <v>海神小</v>
      </c>
      <c r="I56" s="33">
        <f>IF(入力!G31="","",入力!G31)</f>
        <v>4</v>
      </c>
      <c r="J56" s="33">
        <f>IF(入力!P31="","",入力!P31)</f>
        <v>141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酒井</v>
      </c>
      <c r="D57" s="33" t="str">
        <f>IF(入力!E34="","",入力!E34)</f>
        <v>大輝</v>
      </c>
      <c r="E57" s="33" t="str">
        <f>IF(入力!C33="","",入力!C33)</f>
        <v>サカイ</v>
      </c>
      <c r="F57" s="33" t="str">
        <f>IF(入力!E33="","",入力!E33)</f>
        <v>ダイキ</v>
      </c>
      <c r="G57" s="33">
        <f>IF(入力!M33="","",入力!M33)</f>
        <v>518054854</v>
      </c>
      <c r="H57" s="33" t="str">
        <f>IF(入力!I33="","",入力!I33)</f>
        <v>海神小</v>
      </c>
      <c r="I57" s="33">
        <f>IF(入力!G33="","",入力!G33)</f>
        <v>4</v>
      </c>
      <c r="J57" s="33">
        <f>IF(入力!P33="","",入力!P33)</f>
        <v>141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遠藤</v>
      </c>
      <c r="D58" s="33" t="str">
        <f>IF(入力!E36="","",入力!E36)</f>
        <v>優太</v>
      </c>
      <c r="E58" s="33" t="str">
        <f>IF(入力!C35="","",入力!C35)</f>
        <v>エンドウ</v>
      </c>
      <c r="F58" s="33" t="str">
        <f>IF(入力!E35="","",入力!E35)</f>
        <v>ユウタ</v>
      </c>
      <c r="G58" s="33">
        <f>IF(入力!M35="","",入力!M35)</f>
        <v>518924812</v>
      </c>
      <c r="H58" s="33" t="str">
        <f>IF(入力!I35="","",入力!I35)</f>
        <v>行田東小</v>
      </c>
      <c r="I58" s="33">
        <f>IF(入力!G35="","",入力!G35)</f>
        <v>4</v>
      </c>
      <c r="J58" s="33">
        <f>IF(入力!P35="","",入力!P35)</f>
        <v>135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池田</v>
      </c>
      <c r="D59" s="33" t="str">
        <f>IF(入力!E38="","",入力!E38)</f>
        <v>樹生</v>
      </c>
      <c r="E59" s="33" t="str">
        <f>IF(入力!C37="","",入力!C37)</f>
        <v>イケダ</v>
      </c>
      <c r="F59" s="33" t="str">
        <f>IF(入力!E37="","",入力!E37)</f>
        <v>タツキ</v>
      </c>
      <c r="G59" s="33">
        <f>IF(入力!M37="","",入力!M37)</f>
        <v>519036781</v>
      </c>
      <c r="H59" s="33" t="str">
        <f>IF(入力!I37="","",入力!I37)</f>
        <v>行田西小</v>
      </c>
      <c r="I59" s="33">
        <f>IF(入力!G37="","",入力!G37)</f>
        <v>3</v>
      </c>
      <c r="J59" s="33">
        <f>IF(入力!P37="","",入力!P37)</f>
        <v>128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柴田</v>
      </c>
      <c r="D60" s="33" t="str">
        <f>IF(入力!E40="","",入力!E40)</f>
        <v>愛輝</v>
      </c>
      <c r="E60" s="33" t="str">
        <f>IF(入力!C39="","",入力!C39)</f>
        <v>シバタ</v>
      </c>
      <c r="F60" s="33" t="str">
        <f>IF(入力!E39="","",入力!E39)</f>
        <v>アイキ</v>
      </c>
      <c r="G60" s="33">
        <f>IF(入力!M39="","",入力!M39)</f>
        <v>519900693</v>
      </c>
      <c r="H60" s="33" t="str">
        <f>IF(入力!I39="","",入力!I39)</f>
        <v>法典小</v>
      </c>
      <c r="I60" s="33">
        <f>IF(入力!G39="","",入力!G39)</f>
        <v>3</v>
      </c>
      <c r="J60" s="33">
        <f>IF(入力!P39="","",入力!P39)</f>
        <v>141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田路</v>
      </c>
      <c r="D61" s="33" t="str">
        <f>IF(入力!E42="","",入力!E42)</f>
        <v>天馳</v>
      </c>
      <c r="E61" s="33" t="str">
        <f>IF(入力!C41="","",入力!C41)</f>
        <v>タジ</v>
      </c>
      <c r="F61" s="33" t="str">
        <f>IF(入力!E41="","",入力!E41)</f>
        <v>テンチ</v>
      </c>
      <c r="G61" s="33">
        <f>IF(入力!M41="","",入力!M41)</f>
        <v>519036798</v>
      </c>
      <c r="H61" s="33" t="str">
        <f>IF(入力!I41="","",入力!I41)</f>
        <v>市場小</v>
      </c>
      <c r="I61" s="33">
        <f>IF(入力!G41="","",入力!G41)</f>
        <v>2</v>
      </c>
      <c r="J61" s="33">
        <f>IF(入力!P41="","",入力!P41)</f>
        <v>125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ISHII TATSUO</cp:lastModifiedBy>
  <cp:lastPrinted>2016-05-09T15:17:35Z</cp:lastPrinted>
  <dcterms:created xsi:type="dcterms:W3CDTF">2014-04-05T09:56:00Z</dcterms:created>
  <dcterms:modified xsi:type="dcterms:W3CDTF">2020-01-28T13:21:54Z</dcterms:modified>
</cp:coreProperties>
</file>