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ドキュメント\竜男各種\塚田JSC　２０２１\"/>
    </mc:Choice>
  </mc:AlternateContent>
  <xr:revisionPtr revIDLastSave="0" documentId="13_ncr:1_{C1F6042C-65C6-4361-827C-5AA62E25EC03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<sst xmlns="http://schemas.openxmlformats.org/spreadsheetml/2006/main" count="421" uniqueCount="276">
  <si>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</si>
  <si>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</si>
  <si>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</si>
  <si>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</si>
  <si>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</si>
  <si>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</si>
  <si>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</si>
  <si>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</si>
  <si>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</si>
  <si>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</si>
  <si>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</si>
  <si>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</si>
  <si>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</si>
  <si>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</si>
  <si>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</si>
  <si>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</si>
  <si>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</si>
  <si>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</si>
  <si>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</si>
  <si>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</si>
  <si>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</si>
  <si>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</si>
  <si>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</si>
  <si>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</si>
  <si>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</si>
  <si>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</si>
  <si>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</si>
  <si>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</si>
  <si>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</si>
  <si>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</si>
  <si>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</si>
  <si>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</si>
  <si>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</si>
  <si>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</si>
  <si>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</si>
  <si>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</si>
  <si>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</si>
  <si>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</si>
  <si>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</si>
  <si>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</si>
  <si>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</si>
  <si>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</si>
  <si>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</si>
  <si>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</si>
  <si>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</si>
  <si>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</si>
  <si>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</si>
  <si>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</si>
  <si>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</si>
  <si>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</si>
  <si>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</si>
  <si>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</si>
  <si>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</si>
  <si>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</si>
  <si>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</si>
  <si>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</si>
  <si>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</si>
  <si>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</si>
  <si>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</si>
  <si>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</si>
  <si>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</si>
  <si>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</si>
  <si>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</si>
  <si>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</si>
  <si>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</si>
  <si>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</si>
  <si>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</si>
  <si>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</si>
  <si>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</si>
  <si>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</si>
  <si>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</si>
  <si>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</si>
  <si>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</si>
  <si>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</si>
  <si>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</si>
  <si>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</si>
  <si>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</si>
  <si>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</si>
  <si>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</si>
  <si>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</si>
  <si>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</si>
  <si>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</si>
  <si>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</si>
  <si>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</si>
  <si>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</si>
  <si>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</si>
  <si>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</si>
  <si>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</si>
  <si>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</si>
  <si>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</si>
  <si>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</si>
  <si>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</si>
  <si>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</si>
  <si>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</si>
  <si>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</si>
  <si>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</si>
  <si>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</si>
  <si>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</si>
  <si>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</si>
  <si>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</si>
  <si>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</si>
  <si>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</si>
  <si>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</si>
  <si>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</si>
  <si>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</si>
  <si>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</si>
  <si>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</si>
  <si>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</si>
  <si>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</si>
  <si>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</si>
  <si>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</si>
  <si>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</si>
  <si>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</si>
  <si>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</si>
  <si>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</si>
  <si>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</si>
  <si>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</si>
  <si>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</si>
  <si>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</si>
  <si>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</si>
  <si>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</si>
  <si>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</si>
  <si>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</si>
  <si>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</si>
  <si>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</si>
  <si>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</si>
  <si>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</si>
  <si>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</si>
  <si>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</si>
  <si>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</si>
  <si>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</si>
  <si>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</si>
  <si>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</si>
  <si>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</si>
  <si>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</si>
  <si>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</si>
  <si>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</si>
  <si>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</si>
  <si>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</si>
  <si>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</si>
  <si>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</si>
  <si>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</si>
  <si>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</si>
  <si>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</si>
  <si>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</si>
  <si>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</si>
  <si>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</si>
  <si>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</si>
  <si>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</si>
  <si>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</si>
  <si>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</si>
  <si>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</si>
  <si>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</si>
  <si>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</si>
  <si>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</si>
  <si>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</si>
  <si>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</si>
  <si>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</si>
  <si>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</si>
  <si>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</si>
  <si>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</si>
  <si>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</si>
  <si>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</si>
  <si>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</si>
  <si>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</si>
  <si>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</si>
  <si>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</si>
  <si>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</si>
  <si>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</si>
  <si>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</si>
  <si>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</si>
  <si>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</si>
  <si>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</si>
  <si>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</si>
  <si>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</si>
  <si>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</si>
  <si>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</si>
  <si>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</si>
  <si>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</si>
  <si>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</si>
  <si>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</si>
  <si>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</si>
  <si>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</si>
  <si>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</si>
  <si>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</si>
  <si>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</si>
  <si>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</si>
  <si>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</si>
  <si>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</si>
  <si>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</si>
  <si>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</si>
  <si>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</si>
  <si>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</si>
  <si>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</si>
  <si>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</si>
  <si>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</si>
  <si>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</si>
  <si>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</si>
  <si>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</si>
  <si>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</si>
  <si>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ツカダJSC</t>
    <phoneticPr fontId="2"/>
  </si>
  <si>
    <t>塚田JSC</t>
    <rPh sb="0" eb="2">
      <t>ツカダ</t>
    </rPh>
    <phoneticPr fontId="2"/>
  </si>
  <si>
    <t>船橋市</t>
    <rPh sb="0" eb="3">
      <t>フナバシシ</t>
    </rPh>
    <phoneticPr fontId="2"/>
  </si>
  <si>
    <t>武蔵野</t>
    <rPh sb="0" eb="3">
      <t>ムサシノ</t>
    </rPh>
    <phoneticPr fontId="2"/>
  </si>
  <si>
    <t>船橋法典</t>
    <rPh sb="0" eb="4">
      <t>フナバシホウテン</t>
    </rPh>
    <phoneticPr fontId="2"/>
  </si>
  <si>
    <t>273</t>
    <phoneticPr fontId="2"/>
  </si>
  <si>
    <t>047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</si>
  <si>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</si>
  <si>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</si>
  <si>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</si>
  <si>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</si>
  <si>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0047</t>
    <phoneticPr fontId="2"/>
  </si>
  <si>
    <t>船橋市藤原２－１１－２８</t>
    <rPh sb="0" eb="3">
      <t>フナバシシ</t>
    </rPh>
    <rPh sb="3" eb="5">
      <t>フジワラ</t>
    </rPh>
    <phoneticPr fontId="2"/>
  </si>
  <si>
    <t>303</t>
    <phoneticPr fontId="2"/>
  </si>
  <si>
    <t>1771</t>
    <phoneticPr fontId="2"/>
  </si>
  <si>
    <t>①</t>
    <phoneticPr fontId="2"/>
  </si>
  <si>
    <t>細川</t>
    <rPh sb="0" eb="2">
      <t>ホソカワ</t>
    </rPh>
    <phoneticPr fontId="2"/>
  </si>
  <si>
    <t>ホソカワ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</si>
  <si>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</si>
  <si>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ツチダ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</si>
  <si>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</si>
  <si>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</si>
  <si>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シンドウ</t>
    <phoneticPr fontId="2"/>
  </si>
  <si>
    <t>ナオキ</t>
    <phoneticPr fontId="2"/>
  </si>
  <si>
    <t>船橋市山手2－14－12</t>
    <rPh sb="0" eb="3">
      <t>フナバシシ</t>
    </rPh>
    <rPh sb="3" eb="5">
      <t>ヤマテ</t>
    </rPh>
    <phoneticPr fontId="2"/>
  </si>
  <si>
    <t>338</t>
    <phoneticPr fontId="2"/>
  </si>
  <si>
    <t>8891</t>
    <phoneticPr fontId="2"/>
  </si>
  <si>
    <t>コイケ</t>
    <phoneticPr fontId="2"/>
  </si>
  <si>
    <t>ユウト</t>
    <phoneticPr fontId="2"/>
  </si>
  <si>
    <t>小池</t>
    <rPh sb="0" eb="2">
      <t>コイケ</t>
    </rPh>
    <phoneticPr fontId="2"/>
  </si>
  <si>
    <t>悠斗</t>
    <rPh sb="0" eb="2">
      <t>ユウト</t>
    </rPh>
    <phoneticPr fontId="2"/>
  </si>
  <si>
    <t>法典西小</t>
    <rPh sb="0" eb="2">
      <t>ホウテン</t>
    </rPh>
    <rPh sb="2" eb="4">
      <t>ニシショウ</t>
    </rPh>
    <phoneticPr fontId="2"/>
  </si>
  <si>
    <t>ショウタ</t>
    <phoneticPr fontId="2"/>
  </si>
  <si>
    <t>土田</t>
    <rPh sb="0" eb="2">
      <t>ツチダ</t>
    </rPh>
    <phoneticPr fontId="2"/>
  </si>
  <si>
    <t>キモト</t>
    <phoneticPr fontId="2"/>
  </si>
  <si>
    <t>ユウ</t>
    <phoneticPr fontId="2"/>
  </si>
  <si>
    <t>結生</t>
    <rPh sb="0" eb="1">
      <t>ユ</t>
    </rPh>
    <rPh sb="1" eb="2">
      <t>イ</t>
    </rPh>
    <phoneticPr fontId="2"/>
  </si>
  <si>
    <t>木本</t>
    <rPh sb="0" eb="2">
      <t>キモト</t>
    </rPh>
    <phoneticPr fontId="2"/>
  </si>
  <si>
    <t>吉田</t>
    <rPh sb="0" eb="2">
      <t>ヨシダ</t>
    </rPh>
    <phoneticPr fontId="2"/>
  </si>
  <si>
    <t>伊織</t>
    <rPh sb="0" eb="2">
      <t>イオリ</t>
    </rPh>
    <phoneticPr fontId="2"/>
  </si>
  <si>
    <t>ヨシダ</t>
    <phoneticPr fontId="2"/>
  </si>
  <si>
    <t>イオリ</t>
    <phoneticPr fontId="2"/>
  </si>
  <si>
    <t>海神小</t>
    <rPh sb="0" eb="3">
      <t>カイジンショウ</t>
    </rPh>
    <phoneticPr fontId="2"/>
  </si>
  <si>
    <t>サカイ</t>
    <phoneticPr fontId="2"/>
  </si>
  <si>
    <t>ダイキ</t>
    <phoneticPr fontId="2"/>
  </si>
  <si>
    <t>酒井</t>
    <rPh sb="0" eb="2">
      <t>サカイ</t>
    </rPh>
    <phoneticPr fontId="2"/>
  </si>
  <si>
    <t>大輝</t>
    <rPh sb="0" eb="2">
      <t>ダイキ</t>
    </rPh>
    <phoneticPr fontId="2"/>
  </si>
  <si>
    <t>遠藤</t>
    <rPh sb="0" eb="2">
      <t>エンドウ</t>
    </rPh>
    <phoneticPr fontId="2"/>
  </si>
  <si>
    <t>優太</t>
    <rPh sb="0" eb="2">
      <t>ユウタ</t>
    </rPh>
    <phoneticPr fontId="2"/>
  </si>
  <si>
    <t>エンドウ</t>
    <phoneticPr fontId="2"/>
  </si>
  <si>
    <t>ユウタ</t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</si>
  <si>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</si>
  <si>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</si>
  <si>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イケダ</t>
    <phoneticPr fontId="2"/>
  </si>
  <si>
    <t>タツキ</t>
    <phoneticPr fontId="2"/>
  </si>
  <si>
    <t>行田西小</t>
    <rPh sb="0" eb="2">
      <t>ギョウダ</t>
    </rPh>
    <rPh sb="2" eb="4">
      <t>ニシショウ</t>
    </rPh>
    <phoneticPr fontId="2"/>
  </si>
  <si>
    <t>ヨウヘイ</t>
    <phoneticPr fontId="2"/>
  </si>
  <si>
    <t>中野木小</t>
    <rPh sb="0" eb="2">
      <t>ナカノ</t>
    </rPh>
    <rPh sb="2" eb="3">
      <t>キ</t>
    </rPh>
    <rPh sb="3" eb="4">
      <t>ショウ</t>
    </rPh>
    <phoneticPr fontId="2"/>
  </si>
  <si>
    <t>陽平</t>
    <rPh sb="0" eb="2">
      <t>ヨウヘイ</t>
    </rPh>
    <phoneticPr fontId="2"/>
  </si>
  <si>
    <t>柴田</t>
    <rPh sb="0" eb="2">
      <t>シバタ</t>
    </rPh>
    <phoneticPr fontId="2"/>
  </si>
  <si>
    <t>愛輝</t>
    <rPh sb="0" eb="1">
      <t>アイ</t>
    </rPh>
    <rPh sb="1" eb="2">
      <t>カガヤ</t>
    </rPh>
    <phoneticPr fontId="2"/>
  </si>
  <si>
    <t>シバタ</t>
    <phoneticPr fontId="2"/>
  </si>
  <si>
    <t>アイキ</t>
    <phoneticPr fontId="2"/>
  </si>
  <si>
    <t>法典小</t>
    <rPh sb="0" eb="2">
      <t>ホウテン</t>
    </rPh>
    <rPh sb="2" eb="3">
      <t>ショウ</t>
    </rPh>
    <phoneticPr fontId="2"/>
  </si>
  <si>
    <t>阿部</t>
    <rPh sb="0" eb="2">
      <t>アベ</t>
    </rPh>
    <phoneticPr fontId="2"/>
  </si>
  <si>
    <t>僚思</t>
    <rPh sb="0" eb="1">
      <t>リョウ</t>
    </rPh>
    <rPh sb="1" eb="2">
      <t>オモ</t>
    </rPh>
    <phoneticPr fontId="2"/>
  </si>
  <si>
    <t>アベ</t>
    <phoneticPr fontId="2"/>
  </si>
  <si>
    <t>リョウジ</t>
    <phoneticPr fontId="2"/>
  </si>
  <si>
    <t>翔大</t>
    <rPh sb="0" eb="2">
      <t>ショウタ</t>
    </rPh>
    <phoneticPr fontId="2"/>
  </si>
  <si>
    <t>渡邉</t>
    <rPh sb="0" eb="2">
      <t>ワタナベ</t>
    </rPh>
    <phoneticPr fontId="2"/>
  </si>
  <si>
    <t>和義</t>
    <rPh sb="0" eb="2">
      <t>カズヨシ</t>
    </rPh>
    <phoneticPr fontId="2"/>
  </si>
  <si>
    <t>ワタナベ</t>
    <phoneticPr fontId="2"/>
  </si>
  <si>
    <t>カズヨシ</t>
    <phoneticPr fontId="2"/>
  </si>
  <si>
    <t>0046</t>
    <phoneticPr fontId="2"/>
  </si>
  <si>
    <t>船橋市上山町1－154－28</t>
    <rPh sb="0" eb="3">
      <t>フナバシシ</t>
    </rPh>
    <rPh sb="3" eb="6">
      <t>カミヤマチョウ</t>
    </rPh>
    <phoneticPr fontId="2"/>
  </si>
  <si>
    <t>1203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</si>
</sst>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Normal="100" zoomScaleSheetLayoutView="8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5" t="s">
        <v>189</v>
      </c>
      <c r="B2" s="216"/>
      <c r="C2" s="217" t="s">
        <v>200</v>
      </c>
      <c r="D2" s="218"/>
      <c r="E2" s="218"/>
      <c r="F2" s="218"/>
      <c r="G2" s="218"/>
      <c r="H2" s="218"/>
      <c r="I2" s="219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201</v>
      </c>
      <c r="D3" s="223"/>
      <c r="E3" s="223"/>
      <c r="F3" s="223"/>
      <c r="G3" s="223"/>
      <c r="H3" s="223"/>
      <c r="I3" s="224"/>
      <c r="J3" s="83" t="s">
        <v>158</v>
      </c>
      <c r="K3" s="84"/>
      <c r="L3" s="84"/>
      <c r="M3" s="84"/>
      <c r="N3" s="84"/>
      <c r="O3" s="85"/>
      <c r="P3" s="211" t="s">
        <v>202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4" t="s">
        <v>179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434064852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21013</v>
      </c>
      <c r="K5" s="147"/>
      <c r="L5" s="147"/>
      <c r="M5" s="147"/>
      <c r="N5" s="147"/>
      <c r="O5" s="147"/>
      <c r="P5" s="201" t="s">
        <v>203</v>
      </c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1" t="s">
        <v>204</v>
      </c>
      <c r="AF5" s="202"/>
      <c r="AG5" s="202"/>
      <c r="AH5" s="202"/>
      <c r="AI5" s="202"/>
      <c r="AJ5" s="202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4" t="s">
        <v>175</v>
      </c>
      <c r="D6" s="235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99"/>
      <c r="B7" s="100"/>
      <c r="C7" s="133" t="s">
        <v>222</v>
      </c>
      <c r="D7" s="134"/>
      <c r="E7" s="112" t="s">
        <v>223</v>
      </c>
      <c r="F7" s="113"/>
      <c r="G7" s="92">
        <v>506063307</v>
      </c>
      <c r="H7" s="92"/>
      <c r="I7" s="92"/>
      <c r="J7" s="92">
        <v>18504</v>
      </c>
      <c r="K7" s="92"/>
      <c r="L7" s="92"/>
      <c r="M7" s="92">
        <v>428654</v>
      </c>
      <c r="N7" s="92"/>
      <c r="O7" s="92"/>
      <c r="P7" s="89" t="s">
        <v>72</v>
      </c>
      <c r="Q7" s="90"/>
      <c r="R7" s="109" t="s">
        <v>205</v>
      </c>
      <c r="S7" s="110"/>
      <c r="T7" s="110"/>
      <c r="U7" s="110"/>
      <c r="V7" s="50" t="s">
        <v>73</v>
      </c>
      <c r="W7" s="107" t="s">
        <v>211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206</v>
      </c>
      <c r="AM7" s="149"/>
      <c r="AN7" s="149"/>
      <c r="AO7" s="149"/>
      <c r="AP7" s="149"/>
      <c r="AQ7" s="149"/>
      <c r="AR7" s="149"/>
      <c r="AS7" s="59" t="s">
        <v>75</v>
      </c>
      <c r="AT7" s="261">
        <v>54</v>
      </c>
    </row>
    <row r="8" spans="1:51" ht="18" customHeight="1">
      <c r="A8" s="99"/>
      <c r="B8" s="100"/>
      <c r="C8" s="136" t="s">
        <v>220</v>
      </c>
      <c r="D8" s="137"/>
      <c r="E8" s="138" t="s">
        <v>221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50" t="s">
        <v>224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225</v>
      </c>
      <c r="AL8" s="153"/>
      <c r="AM8" s="153"/>
      <c r="AN8" s="153"/>
      <c r="AO8" s="60" t="s">
        <v>76</v>
      </c>
      <c r="AP8" s="154" t="s">
        <v>226</v>
      </c>
      <c r="AQ8" s="153"/>
      <c r="AR8" s="153"/>
      <c r="AS8" s="155"/>
      <c r="AT8" s="261"/>
    </row>
    <row r="9" spans="1:51" ht="14.45" customHeight="1">
      <c r="A9" s="99" t="s">
        <v>150</v>
      </c>
      <c r="B9" s="100"/>
      <c r="C9" s="133" t="s">
        <v>209</v>
      </c>
      <c r="D9" s="134"/>
      <c r="E9" s="112" t="s">
        <v>210</v>
      </c>
      <c r="F9" s="113"/>
      <c r="G9" s="92">
        <v>506062152</v>
      </c>
      <c r="H9" s="92"/>
      <c r="I9" s="92"/>
      <c r="J9" s="92">
        <v>18505</v>
      </c>
      <c r="K9" s="92"/>
      <c r="L9" s="92"/>
      <c r="M9" s="92">
        <v>200767</v>
      </c>
      <c r="N9" s="92"/>
      <c r="O9" s="92"/>
      <c r="P9" s="89" t="s">
        <v>72</v>
      </c>
      <c r="Q9" s="90"/>
      <c r="R9" s="109" t="s">
        <v>205</v>
      </c>
      <c r="S9" s="110"/>
      <c r="T9" s="110"/>
      <c r="U9" s="110"/>
      <c r="V9" s="50" t="s">
        <v>73</v>
      </c>
      <c r="W9" s="107" t="s">
        <v>211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206</v>
      </c>
      <c r="AM9" s="149"/>
      <c r="AN9" s="149"/>
      <c r="AO9" s="149"/>
      <c r="AP9" s="149"/>
      <c r="AQ9" s="149"/>
      <c r="AR9" s="149"/>
      <c r="AS9" s="59" t="s">
        <v>194</v>
      </c>
      <c r="AT9" s="262">
        <v>56</v>
      </c>
    </row>
    <row r="10" spans="1:51" ht="18" customHeight="1">
      <c r="A10" s="99"/>
      <c r="B10" s="100"/>
      <c r="C10" s="136" t="s">
        <v>207</v>
      </c>
      <c r="D10" s="137"/>
      <c r="E10" s="138" t="s">
        <v>208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212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8"/>
      <c r="AK10" s="152" t="s">
        <v>213</v>
      </c>
      <c r="AL10" s="153"/>
      <c r="AM10" s="153"/>
      <c r="AN10" s="153"/>
      <c r="AO10" s="60" t="s">
        <v>195</v>
      </c>
      <c r="AP10" s="154" t="s">
        <v>214</v>
      </c>
      <c r="AQ10" s="153"/>
      <c r="AR10" s="153"/>
      <c r="AS10" s="155"/>
      <c r="AT10" s="262"/>
    </row>
    <row r="11" spans="1:51" ht="14.45" customHeight="1">
      <c r="A11" s="99" t="s">
        <v>151</v>
      </c>
      <c r="B11" s="100"/>
      <c r="C11" s="133" t="s">
        <v>271</v>
      </c>
      <c r="D11" s="134"/>
      <c r="E11" s="112" t="s">
        <v>272</v>
      </c>
      <c r="F11" s="113"/>
      <c r="G11" s="92">
        <v>506064479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205</v>
      </c>
      <c r="S11" s="110"/>
      <c r="T11" s="110"/>
      <c r="U11" s="110"/>
      <c r="V11" s="50" t="s">
        <v>73</v>
      </c>
      <c r="W11" s="107" t="s">
        <v>273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206</v>
      </c>
      <c r="AM11" s="149"/>
      <c r="AN11" s="149"/>
      <c r="AO11" s="149"/>
      <c r="AP11" s="149"/>
      <c r="AQ11" s="149"/>
      <c r="AR11" s="149"/>
      <c r="AS11" s="59" t="s">
        <v>194</v>
      </c>
      <c r="AT11" s="262">
        <v>49</v>
      </c>
    </row>
    <row r="12" spans="1:51" ht="18" customHeight="1">
      <c r="A12" s="99"/>
      <c r="B12" s="100"/>
      <c r="C12" s="136" t="s">
        <v>269</v>
      </c>
      <c r="D12" s="137"/>
      <c r="E12" s="138" t="s">
        <v>270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274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8"/>
      <c r="AK12" s="152" t="s">
        <v>213</v>
      </c>
      <c r="AL12" s="153"/>
      <c r="AM12" s="153"/>
      <c r="AN12" s="153"/>
      <c r="AO12" s="60" t="s">
        <v>195</v>
      </c>
      <c r="AP12" s="154" t="s">
        <v>275</v>
      </c>
      <c r="AQ12" s="153"/>
      <c r="AR12" s="153"/>
      <c r="AS12" s="155"/>
      <c r="AT12" s="262"/>
    </row>
    <row r="13" spans="1:51" ht="15" customHeight="1">
      <c r="A13" s="99" t="s">
        <v>152</v>
      </c>
      <c r="B13" s="100"/>
      <c r="C13" s="133" t="s">
        <v>209</v>
      </c>
      <c r="D13" s="134"/>
      <c r="E13" s="112" t="s">
        <v>210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3"/>
    </row>
    <row r="14" spans="1:51" ht="18" customHeight="1">
      <c r="A14" s="99"/>
      <c r="B14" s="100"/>
      <c r="C14" s="136" t="s">
        <v>207</v>
      </c>
      <c r="D14" s="137"/>
      <c r="E14" s="138" t="s">
        <v>208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3"/>
    </row>
    <row r="15" spans="1:51" ht="15" customHeight="1">
      <c r="A15" s="143" t="s">
        <v>166</v>
      </c>
      <c r="B15" s="100"/>
      <c r="C15" s="133" t="s">
        <v>209</v>
      </c>
      <c r="D15" s="134"/>
      <c r="E15" s="112" t="s">
        <v>210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9" t="s">
        <v>205</v>
      </c>
      <c r="S15" s="110"/>
      <c r="T15" s="110"/>
      <c r="U15" s="110"/>
      <c r="V15" s="49" t="s">
        <v>73</v>
      </c>
      <c r="W15" s="107" t="s">
        <v>211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206</v>
      </c>
      <c r="AM15" s="149"/>
      <c r="AN15" s="149"/>
      <c r="AO15" s="149"/>
      <c r="AP15" s="149"/>
      <c r="AQ15" s="149"/>
      <c r="AR15" s="149"/>
      <c r="AS15" s="59" t="s">
        <v>194</v>
      </c>
      <c r="AT15" s="262">
        <v>56</v>
      </c>
    </row>
    <row r="16" spans="1:51" ht="18" customHeight="1">
      <c r="A16" s="99"/>
      <c r="B16" s="100"/>
      <c r="C16" s="136" t="s">
        <v>207</v>
      </c>
      <c r="D16" s="137"/>
      <c r="E16" s="138" t="s">
        <v>208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50" t="s">
        <v>212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8"/>
      <c r="AK16" s="152" t="s">
        <v>213</v>
      </c>
      <c r="AL16" s="153"/>
      <c r="AM16" s="153"/>
      <c r="AN16" s="153"/>
      <c r="AO16" s="60" t="s">
        <v>195</v>
      </c>
      <c r="AP16" s="154" t="s">
        <v>214</v>
      </c>
      <c r="AQ16" s="153"/>
      <c r="AR16" s="153"/>
      <c r="AS16" s="155"/>
      <c r="AT16" s="262"/>
    </row>
    <row r="17" spans="1:46">
      <c r="A17" s="99" t="s">
        <v>6</v>
      </c>
      <c r="B17" s="100"/>
      <c r="C17" s="160" t="str">
        <f>IF(P16="","",P16)</f>
        <v>船橋市藤原２－１１－２８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047-303-1771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80</v>
      </c>
      <c r="D21" s="78"/>
      <c r="E21" s="78">
        <v>9292</v>
      </c>
      <c r="F21" s="78"/>
      <c r="G21" s="78">
        <v>1771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1" t="s">
        <v>173</v>
      </c>
      <c r="D23" s="162"/>
      <c r="E23" s="163" t="s">
        <v>174</v>
      </c>
      <c r="F23" s="164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31" t="s">
        <v>167</v>
      </c>
      <c r="Q23" s="140"/>
      <c r="R23" s="140"/>
      <c r="S23" s="140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9" t="s">
        <v>215</v>
      </c>
      <c r="C25" s="133" t="s">
        <v>227</v>
      </c>
      <c r="D25" s="134"/>
      <c r="E25" s="112" t="s">
        <v>228</v>
      </c>
      <c r="F25" s="113"/>
      <c r="G25" s="120">
        <v>5</v>
      </c>
      <c r="H25" s="116"/>
      <c r="I25" s="114" t="s">
        <v>231</v>
      </c>
      <c r="J25" s="115"/>
      <c r="K25" s="115"/>
      <c r="L25" s="116"/>
      <c r="M25" s="120">
        <v>515667857</v>
      </c>
      <c r="N25" s="115"/>
      <c r="O25" s="116"/>
      <c r="P25" s="120">
        <v>141</v>
      </c>
      <c r="Q25" s="115"/>
      <c r="R25" s="115"/>
      <c r="S25" s="115"/>
      <c r="T25" s="121"/>
      <c r="U25" s="1"/>
      <c r="V25" s="1"/>
      <c r="W25" s="1"/>
      <c r="X25" s="1"/>
      <c r="Y25" s="123"/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229</v>
      </c>
      <c r="D26" s="137"/>
      <c r="E26" s="138" t="s">
        <v>230</v>
      </c>
      <c r="F26" s="139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219</v>
      </c>
      <c r="D27" s="134"/>
      <c r="E27" s="112" t="s">
        <v>232</v>
      </c>
      <c r="F27" s="113"/>
      <c r="G27" s="120">
        <v>6</v>
      </c>
      <c r="H27" s="116"/>
      <c r="I27" s="114" t="s">
        <v>231</v>
      </c>
      <c r="J27" s="115"/>
      <c r="K27" s="115"/>
      <c r="L27" s="116"/>
      <c r="M27" s="120">
        <v>519722615</v>
      </c>
      <c r="N27" s="115"/>
      <c r="O27" s="116"/>
      <c r="P27" s="120">
        <v>156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233</v>
      </c>
      <c r="D28" s="137"/>
      <c r="E28" s="138" t="s">
        <v>268</v>
      </c>
      <c r="F28" s="139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234</v>
      </c>
      <c r="D29" s="134"/>
      <c r="E29" s="112" t="s">
        <v>235</v>
      </c>
      <c r="F29" s="113"/>
      <c r="G29" s="120">
        <v>6</v>
      </c>
      <c r="H29" s="116"/>
      <c r="I29" s="114" t="s">
        <v>231</v>
      </c>
      <c r="J29" s="115"/>
      <c r="K29" s="115"/>
      <c r="L29" s="116"/>
      <c r="M29" s="120">
        <v>519900686</v>
      </c>
      <c r="N29" s="115"/>
      <c r="O29" s="116"/>
      <c r="P29" s="120">
        <v>148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237</v>
      </c>
      <c r="D30" s="137"/>
      <c r="E30" s="138" t="s">
        <v>236</v>
      </c>
      <c r="F30" s="139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240</v>
      </c>
      <c r="D31" s="134"/>
      <c r="E31" s="112" t="s">
        <v>241</v>
      </c>
      <c r="F31" s="113"/>
      <c r="G31" s="120">
        <v>5</v>
      </c>
      <c r="H31" s="116"/>
      <c r="I31" s="114" t="s">
        <v>242</v>
      </c>
      <c r="J31" s="115"/>
      <c r="K31" s="115"/>
      <c r="L31" s="116"/>
      <c r="M31" s="120">
        <v>516024549</v>
      </c>
      <c r="N31" s="115"/>
      <c r="O31" s="116"/>
      <c r="P31" s="120">
        <v>146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238</v>
      </c>
      <c r="D32" s="137"/>
      <c r="E32" s="138" t="s">
        <v>239</v>
      </c>
      <c r="F32" s="139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243</v>
      </c>
      <c r="D33" s="134"/>
      <c r="E33" s="112" t="s">
        <v>244</v>
      </c>
      <c r="F33" s="113"/>
      <c r="G33" s="120">
        <v>5</v>
      </c>
      <c r="H33" s="116"/>
      <c r="I33" s="114" t="s">
        <v>242</v>
      </c>
      <c r="J33" s="115"/>
      <c r="K33" s="115"/>
      <c r="L33" s="116"/>
      <c r="M33" s="120">
        <v>518054854</v>
      </c>
      <c r="N33" s="115"/>
      <c r="O33" s="116"/>
      <c r="P33" s="120">
        <v>146</v>
      </c>
      <c r="Q33" s="115"/>
      <c r="R33" s="115"/>
      <c r="S33" s="115"/>
      <c r="T33" s="121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245</v>
      </c>
      <c r="D34" s="137"/>
      <c r="E34" s="138" t="s">
        <v>246</v>
      </c>
      <c r="F34" s="139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249</v>
      </c>
      <c r="D35" s="134"/>
      <c r="E35" s="112" t="s">
        <v>250</v>
      </c>
      <c r="F35" s="113"/>
      <c r="G35" s="120">
        <v>5</v>
      </c>
      <c r="H35" s="116"/>
      <c r="I35" s="114" t="s">
        <v>218</v>
      </c>
      <c r="J35" s="115"/>
      <c r="K35" s="115"/>
      <c r="L35" s="116"/>
      <c r="M35" s="120">
        <v>518924812</v>
      </c>
      <c r="N35" s="115"/>
      <c r="O35" s="116"/>
      <c r="P35" s="120">
        <v>140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247</v>
      </c>
      <c r="D36" s="137"/>
      <c r="E36" s="138" t="s">
        <v>248</v>
      </c>
      <c r="F36" s="139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253</v>
      </c>
      <c r="D37" s="134"/>
      <c r="E37" s="112" t="s">
        <v>254</v>
      </c>
      <c r="F37" s="113"/>
      <c r="G37" s="120">
        <v>4</v>
      </c>
      <c r="H37" s="116"/>
      <c r="I37" s="114" t="s">
        <v>255</v>
      </c>
      <c r="J37" s="115"/>
      <c r="K37" s="115"/>
      <c r="L37" s="116"/>
      <c r="M37" s="120">
        <v>519036781</v>
      </c>
      <c r="N37" s="115"/>
      <c r="O37" s="116"/>
      <c r="P37" s="120">
        <v>132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251</v>
      </c>
      <c r="D38" s="137"/>
      <c r="E38" s="138" t="s">
        <v>252</v>
      </c>
      <c r="F38" s="139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217</v>
      </c>
      <c r="D39" s="134"/>
      <c r="E39" s="112" t="s">
        <v>256</v>
      </c>
      <c r="F39" s="113"/>
      <c r="G39" s="120">
        <v>4</v>
      </c>
      <c r="H39" s="116"/>
      <c r="I39" s="114" t="s">
        <v>257</v>
      </c>
      <c r="J39" s="115"/>
      <c r="K39" s="115"/>
      <c r="L39" s="116"/>
      <c r="M39" s="120">
        <v>519588310</v>
      </c>
      <c r="N39" s="115"/>
      <c r="O39" s="116"/>
      <c r="P39" s="120">
        <v>136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216</v>
      </c>
      <c r="D40" s="137"/>
      <c r="E40" s="138" t="s">
        <v>258</v>
      </c>
      <c r="F40" s="139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266</v>
      </c>
      <c r="D41" s="134"/>
      <c r="E41" s="112" t="s">
        <v>267</v>
      </c>
      <c r="F41" s="113"/>
      <c r="G41" s="120">
        <v>5</v>
      </c>
      <c r="H41" s="116"/>
      <c r="I41" s="114" t="s">
        <v>231</v>
      </c>
      <c r="J41" s="115"/>
      <c r="K41" s="115"/>
      <c r="L41" s="116"/>
      <c r="M41" s="120">
        <v>520513028</v>
      </c>
      <c r="N41" s="115"/>
      <c r="O41" s="116"/>
      <c r="P41" s="120">
        <v>132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264</v>
      </c>
      <c r="D42" s="137"/>
      <c r="E42" s="138" t="s">
        <v>265</v>
      </c>
      <c r="F42" s="139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261</v>
      </c>
      <c r="D43" s="134"/>
      <c r="E43" s="112" t="s">
        <v>262</v>
      </c>
      <c r="F43" s="113"/>
      <c r="G43" s="120">
        <v>4</v>
      </c>
      <c r="H43" s="116"/>
      <c r="I43" s="114" t="s">
        <v>263</v>
      </c>
      <c r="J43" s="115"/>
      <c r="K43" s="115"/>
      <c r="L43" s="116"/>
      <c r="M43" s="120">
        <v>519900693</v>
      </c>
      <c r="N43" s="115"/>
      <c r="O43" s="116"/>
      <c r="P43" s="120">
        <v>133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259</v>
      </c>
      <c r="D44" s="137"/>
      <c r="E44" s="138" t="s">
        <v>260</v>
      </c>
      <c r="F44" s="139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/>
      <c r="D45" s="134"/>
      <c r="E45" s="112"/>
      <c r="F45" s="113"/>
      <c r="G45" s="120"/>
      <c r="H45" s="116"/>
      <c r="I45" s="114"/>
      <c r="J45" s="115"/>
      <c r="K45" s="115"/>
      <c r="L45" s="116"/>
      <c r="M45" s="120"/>
      <c r="N45" s="115"/>
      <c r="O45" s="116"/>
      <c r="P45" s="120"/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214"/>
      <c r="D46" s="137"/>
      <c r="E46" s="137"/>
      <c r="F46" s="139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80"/>
      <c r="D47" s="134"/>
      <c r="E47" s="134"/>
      <c r="F47" s="113"/>
      <c r="G47" s="120"/>
      <c r="H47" s="116"/>
      <c r="I47" s="120"/>
      <c r="J47" s="115"/>
      <c r="K47" s="115"/>
      <c r="L47" s="116"/>
      <c r="M47" s="120"/>
      <c r="N47" s="115"/>
      <c r="O47" s="116"/>
      <c r="P47" s="120"/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1"/>
      <c r="D48" s="182"/>
      <c r="E48" s="182"/>
      <c r="F48" s="183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4">
        <f>LEN(A55)</f>
        <v>0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塚田JSC</v>
      </c>
      <c r="D2" s="270"/>
      <c r="E2" s="270"/>
      <c r="F2" s="270"/>
      <c r="G2" s="270"/>
      <c r="H2" s="270"/>
      <c r="I2" s="270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434064852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新堂　尚紀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506063307</v>
      </c>
      <c r="H7" s="269"/>
      <c r="I7" s="269"/>
      <c r="J7" s="269">
        <f>IF(入力!J7="","",入力!J7)</f>
        <v>18504</v>
      </c>
      <c r="K7" s="269"/>
      <c r="L7" s="269"/>
      <c r="M7" s="269">
        <f>IF(入力!M7="","",入力!M7)</f>
        <v>428654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石井　竜男</v>
      </c>
      <c r="D9" s="280"/>
      <c r="E9" s="280"/>
      <c r="F9" s="280"/>
      <c r="G9" s="269">
        <f>IF(入力!G9="","",入力!G9)</f>
        <v>506062152</v>
      </c>
      <c r="H9" s="269"/>
      <c r="I9" s="269"/>
      <c r="J9" s="269">
        <f>IF(入力!J9="","",入力!J9)</f>
        <v>18505</v>
      </c>
      <c r="K9" s="269"/>
      <c r="L9" s="269"/>
      <c r="M9" s="269">
        <f>IF(入力!M9="","",入力!M9)</f>
        <v>200767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渡邉　和義</v>
      </c>
      <c r="D11" s="280"/>
      <c r="E11" s="280"/>
      <c r="F11" s="280"/>
      <c r="G11" s="269">
        <f>IF(入力!G11="","",入力!G11)</f>
        <v>506064479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石井　竜男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石井　竜男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7" t="s">
        <v>6</v>
      </c>
      <c r="B17" s="267"/>
      <c r="C17" s="270" t="str">
        <f>IF(入力!C17="","",入力!C17&amp;"　"&amp;入力!E17)</f>
        <v>船橋市藤原２－１１－２８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047-303-1771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80－9292－1771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小池　悠斗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法典西小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515667857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土田　翔大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法典西小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519722615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木本　結生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法典西小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519900686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吉田　伊織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海神小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516024549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酒井　大輝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海神小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518054854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遠藤　優太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行田東小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518924812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池田　樹生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行田西小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519036781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細川　陽平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中野木小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519588310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阿部　僚思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法典西小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520513028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柴田　愛輝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法典小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519900693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6" t="s">
        <v>32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5" t="s">
        <v>37</v>
      </c>
      <c r="D16" s="296"/>
      <c r="E16" s="296"/>
      <c r="F16" s="296"/>
      <c r="G16" s="297"/>
      <c r="H16" s="347" t="s">
        <v>66</v>
      </c>
      <c r="I16" s="348"/>
      <c r="J16" s="348"/>
      <c r="K16" s="296" t="str">
        <f>IF(入力!C2="","",入力!C2)</f>
        <v>ツカダJSC</v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19" t="s">
        <v>38</v>
      </c>
      <c r="AK16" s="320"/>
      <c r="AL16" s="320"/>
      <c r="AM16" s="321"/>
      <c r="AN16" s="341" t="str">
        <f>IF(入力!P3="","",入力!P3)</f>
        <v>船橋市</v>
      </c>
      <c r="AO16" s="342"/>
      <c r="AP16" s="342"/>
      <c r="AQ16" s="342"/>
      <c r="AR16" s="342"/>
      <c r="AS16" s="342"/>
      <c r="AT16" s="320" t="s">
        <v>68</v>
      </c>
      <c r="AU16" s="321"/>
      <c r="AV16" s="327" t="s">
        <v>39</v>
      </c>
      <c r="AW16" s="296"/>
      <c r="AX16" s="296"/>
      <c r="AY16" s="297"/>
      <c r="AZ16" s="329" t="str">
        <f>IF(入力!P5="","",入力!P5)</f>
        <v>武蔵野</v>
      </c>
      <c r="BA16" s="330"/>
      <c r="BB16" s="330"/>
      <c r="BC16" s="330"/>
      <c r="BD16" s="330"/>
      <c r="BE16" s="330"/>
      <c r="BF16" s="304" t="s">
        <v>40</v>
      </c>
    </row>
    <row r="17" spans="3:58" ht="4.5" customHeight="1">
      <c r="C17" s="298"/>
      <c r="D17" s="299"/>
      <c r="E17" s="299"/>
      <c r="F17" s="299"/>
      <c r="G17" s="300"/>
      <c r="H17" s="339" t="str">
        <f>IF(入力!C3="","",入力!C3)</f>
        <v>塚田JSC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(男子)</v>
      </c>
      <c r="V17" s="335"/>
      <c r="W17" s="335"/>
      <c r="X17" s="336"/>
      <c r="Y17" s="369">
        <f>IF(入力!C4="","",入力!C4)</f>
        <v>434064852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2"/>
      <c r="AK17" s="323"/>
      <c r="AL17" s="323"/>
      <c r="AM17" s="324"/>
      <c r="AN17" s="343"/>
      <c r="AO17" s="344"/>
      <c r="AP17" s="344"/>
      <c r="AQ17" s="344"/>
      <c r="AR17" s="344"/>
      <c r="AS17" s="344"/>
      <c r="AT17" s="323"/>
      <c r="AU17" s="324"/>
      <c r="AV17" s="328"/>
      <c r="AW17" s="299"/>
      <c r="AX17" s="299"/>
      <c r="AY17" s="300"/>
      <c r="AZ17" s="331"/>
      <c r="BA17" s="332"/>
      <c r="BB17" s="332"/>
      <c r="BC17" s="332"/>
      <c r="BD17" s="332"/>
      <c r="BE17" s="332"/>
      <c r="BF17" s="305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5"/>
      <c r="AK18" s="314"/>
      <c r="AL18" s="314"/>
      <c r="AM18" s="326"/>
      <c r="AN18" s="345"/>
      <c r="AO18" s="346"/>
      <c r="AP18" s="346"/>
      <c r="AQ18" s="346"/>
      <c r="AR18" s="346"/>
      <c r="AS18" s="346"/>
      <c r="AT18" s="314"/>
      <c r="AU18" s="326"/>
      <c r="AV18" s="310"/>
      <c r="AW18" s="302"/>
      <c r="AX18" s="302"/>
      <c r="AY18" s="303"/>
      <c r="AZ18" s="333" t="str">
        <f>IF(入力!AE5="","",入力!AE5)</f>
        <v>船橋法典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15" t="s">
        <v>42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 t="s">
        <v>69</v>
      </c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 t="s">
        <v>70</v>
      </c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8"/>
    </row>
    <row r="20" spans="3:58" ht="15" customHeight="1">
      <c r="C20" s="376" t="s">
        <v>43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75">
        <f>IF(入力!J7="","",入力!J7)</f>
        <v>18504</v>
      </c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>
        <f>IF(入力!J9="","",入力!J9)</f>
        <v>18505</v>
      </c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 t="str">
        <f>IF(入力!J11="","",入力!J11)</f>
        <v/>
      </c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83"/>
    </row>
    <row r="21" spans="3:58" ht="15" customHeight="1">
      <c r="C21" s="376" t="s">
        <v>44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75">
        <f>IF(入力!M7="","",入力!M7)</f>
        <v>428654</v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>
        <f>IF(入力!M9="","",入力!M9)</f>
        <v>200767</v>
      </c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 t="str">
        <f>IF(入力!M11="","",入力!M11)</f>
        <v/>
      </c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83"/>
    </row>
    <row r="22" spans="3:58" ht="12" customHeight="1">
      <c r="C22" s="363" t="s">
        <v>71</v>
      </c>
      <c r="D22" s="364"/>
      <c r="E22" s="364"/>
      <c r="F22" s="364"/>
      <c r="G22" s="365"/>
      <c r="H22" s="311" t="str">
        <f>IF(入力!C7="","",入力!C7&amp;"　"&amp;入力!E7)</f>
        <v>シンドウ　ナオキ</v>
      </c>
      <c r="I22" s="306"/>
      <c r="J22" s="306"/>
      <c r="K22" s="306"/>
      <c r="L22" s="306"/>
      <c r="M22" s="306"/>
      <c r="N22" s="306"/>
      <c r="O22" s="306"/>
      <c r="P22" s="306"/>
      <c r="Q22" s="312"/>
      <c r="R22" s="313" t="s">
        <v>45</v>
      </c>
      <c r="S22" s="306"/>
      <c r="T22" s="377">
        <f>IF(入力!AT7="","",入力!AT7)</f>
        <v>54</v>
      </c>
      <c r="U22" s="378"/>
      <c r="V22" s="379"/>
      <c r="W22" s="313" t="s">
        <v>46</v>
      </c>
      <c r="X22" s="313"/>
      <c r="Y22" s="313"/>
      <c r="Z22" s="14" t="s">
        <v>72</v>
      </c>
      <c r="AA22" s="15"/>
      <c r="AB22" s="306" t="str">
        <f>IF(入力!R7="","",入力!R7)</f>
        <v>273</v>
      </c>
      <c r="AC22" s="306"/>
      <c r="AD22" s="306"/>
      <c r="AE22" s="306"/>
      <c r="AF22" s="16" t="s">
        <v>73</v>
      </c>
      <c r="AG22" s="306" t="str">
        <f>IF(入力!W7="","",入力!W7)</f>
        <v>0047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12"/>
      <c r="AU22" s="313" t="s">
        <v>47</v>
      </c>
      <c r="AV22" s="306"/>
      <c r="AW22" s="306"/>
      <c r="AX22" s="17" t="s">
        <v>74</v>
      </c>
      <c r="AY22" s="306" t="str">
        <f>IF(入力!AL7="","",入力!AL7)</f>
        <v>047</v>
      </c>
      <c r="AZ22" s="306"/>
      <c r="BA22" s="306"/>
      <c r="BB22" s="306"/>
      <c r="BC22" s="306"/>
      <c r="BD22" s="306"/>
      <c r="BE22" s="306"/>
      <c r="BF22" s="18" t="s">
        <v>75</v>
      </c>
    </row>
    <row r="23" spans="3:58" ht="19.5" customHeight="1">
      <c r="C23" s="301" t="s">
        <v>48</v>
      </c>
      <c r="D23" s="302"/>
      <c r="E23" s="302"/>
      <c r="F23" s="302"/>
      <c r="G23" s="303"/>
      <c r="H23" s="355" t="str">
        <f>IF(入力!C8="","",入力!C8&amp;"　"&amp;入力!E8)</f>
        <v>新堂　尚紀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2"/>
      <c r="S23" s="302"/>
      <c r="T23" s="380"/>
      <c r="U23" s="381"/>
      <c r="V23" s="382"/>
      <c r="W23" s="314"/>
      <c r="X23" s="314"/>
      <c r="Y23" s="314"/>
      <c r="Z23" s="307" t="str">
        <f>IF(入力!P8="","",入力!P8)</f>
        <v>船橋市山手2－14－12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338</v>
      </c>
      <c r="AY23" s="302"/>
      <c r="AZ23" s="302"/>
      <c r="BA23" s="302"/>
      <c r="BB23" s="19" t="s">
        <v>76</v>
      </c>
      <c r="BC23" s="302" t="str">
        <f>IF(入力!AP8="","",入力!AP8)</f>
        <v>8891</v>
      </c>
      <c r="BD23" s="302"/>
      <c r="BE23" s="302"/>
      <c r="BF23" s="384"/>
    </row>
    <row r="24" spans="3:58" ht="12" customHeight="1">
      <c r="C24" s="363" t="s">
        <v>77</v>
      </c>
      <c r="D24" s="364"/>
      <c r="E24" s="364"/>
      <c r="F24" s="364"/>
      <c r="G24" s="365"/>
      <c r="H24" s="311" t="str">
        <f>IF(入力!C9="","",入力!C9&amp;"　"&amp;入力!E9)</f>
        <v>イシイ　タツオ</v>
      </c>
      <c r="I24" s="306"/>
      <c r="J24" s="306"/>
      <c r="K24" s="306"/>
      <c r="L24" s="306"/>
      <c r="M24" s="306"/>
      <c r="N24" s="306"/>
      <c r="O24" s="306"/>
      <c r="P24" s="306"/>
      <c r="Q24" s="312"/>
      <c r="R24" s="313" t="s">
        <v>45</v>
      </c>
      <c r="S24" s="306"/>
      <c r="T24" s="377">
        <f>IF(入力!AT9="","",入力!AT9)</f>
        <v>56</v>
      </c>
      <c r="U24" s="378"/>
      <c r="V24" s="379"/>
      <c r="W24" s="313" t="s">
        <v>46</v>
      </c>
      <c r="X24" s="313"/>
      <c r="Y24" s="313"/>
      <c r="Z24" s="14" t="s">
        <v>72</v>
      </c>
      <c r="AA24" s="15"/>
      <c r="AB24" s="306" t="str">
        <f>IF(入力!R9="","",入力!R9)</f>
        <v>273</v>
      </c>
      <c r="AC24" s="306"/>
      <c r="AD24" s="306"/>
      <c r="AE24" s="306"/>
      <c r="AF24" s="16" t="s">
        <v>73</v>
      </c>
      <c r="AG24" s="306" t="str">
        <f>IF(入力!W9="","",入力!W9)</f>
        <v>0047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12"/>
      <c r="AU24" s="313" t="s">
        <v>47</v>
      </c>
      <c r="AV24" s="306"/>
      <c r="AW24" s="306"/>
      <c r="AX24" s="17" t="s">
        <v>74</v>
      </c>
      <c r="AY24" s="306" t="str">
        <f>IF(入力!AL9="","",入力!AL9)</f>
        <v>047</v>
      </c>
      <c r="AZ24" s="306"/>
      <c r="BA24" s="306"/>
      <c r="BB24" s="306"/>
      <c r="BC24" s="306"/>
      <c r="BD24" s="306"/>
      <c r="BE24" s="306"/>
      <c r="BF24" s="18" t="s">
        <v>75</v>
      </c>
    </row>
    <row r="25" spans="3:58" ht="19.5" customHeight="1">
      <c r="C25" s="301" t="s">
        <v>78</v>
      </c>
      <c r="D25" s="302"/>
      <c r="E25" s="302"/>
      <c r="F25" s="302"/>
      <c r="G25" s="303"/>
      <c r="H25" s="355" t="str">
        <f>IF(入力!C10="","",入力!C10&amp;"　"&amp;入力!E10)</f>
        <v>石井　竜男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2"/>
      <c r="S25" s="302"/>
      <c r="T25" s="380"/>
      <c r="U25" s="381"/>
      <c r="V25" s="382"/>
      <c r="W25" s="314"/>
      <c r="X25" s="314"/>
      <c r="Y25" s="314"/>
      <c r="Z25" s="307" t="str">
        <f>IF(入力!P10="","",入力!P10)</f>
        <v>船橋市藤原２－１１－２８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303</v>
      </c>
      <c r="AY25" s="302"/>
      <c r="AZ25" s="302"/>
      <c r="BA25" s="302"/>
      <c r="BB25" s="19" t="s">
        <v>76</v>
      </c>
      <c r="BC25" s="302" t="str">
        <f>IF(入力!AP10="","",入力!AP10)</f>
        <v>1771</v>
      </c>
      <c r="BD25" s="302"/>
      <c r="BE25" s="302"/>
      <c r="BF25" s="384"/>
    </row>
    <row r="26" spans="3:58" ht="12" customHeight="1">
      <c r="C26" s="363" t="s">
        <v>71</v>
      </c>
      <c r="D26" s="364"/>
      <c r="E26" s="364"/>
      <c r="F26" s="364"/>
      <c r="G26" s="365"/>
      <c r="H26" s="311" t="str">
        <f>IF(入力!C11="","",入力!C11&amp;"　"&amp;入力!E11)</f>
        <v>ワタナベ　カズヨシ</v>
      </c>
      <c r="I26" s="306"/>
      <c r="J26" s="306"/>
      <c r="K26" s="306"/>
      <c r="L26" s="306"/>
      <c r="M26" s="306"/>
      <c r="N26" s="306"/>
      <c r="O26" s="306"/>
      <c r="P26" s="306"/>
      <c r="Q26" s="312"/>
      <c r="R26" s="313" t="s">
        <v>45</v>
      </c>
      <c r="S26" s="306"/>
      <c r="T26" s="377">
        <f>IF(入力!AT11="","",入力!AT11)</f>
        <v>49</v>
      </c>
      <c r="U26" s="378"/>
      <c r="V26" s="379"/>
      <c r="W26" s="313" t="s">
        <v>46</v>
      </c>
      <c r="X26" s="313"/>
      <c r="Y26" s="313"/>
      <c r="Z26" s="14" t="s">
        <v>72</v>
      </c>
      <c r="AA26" s="15"/>
      <c r="AB26" s="306" t="str">
        <f>IF(入力!R11="","",入力!R11)</f>
        <v>273</v>
      </c>
      <c r="AC26" s="306"/>
      <c r="AD26" s="306"/>
      <c r="AE26" s="306"/>
      <c r="AF26" s="16" t="s">
        <v>73</v>
      </c>
      <c r="AG26" s="306" t="str">
        <f>IF(入力!W11="","",入力!W11)</f>
        <v>0046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12"/>
      <c r="AU26" s="313" t="s">
        <v>47</v>
      </c>
      <c r="AV26" s="306"/>
      <c r="AW26" s="306"/>
      <c r="AX26" s="17" t="s">
        <v>74</v>
      </c>
      <c r="AY26" s="306" t="str">
        <f>IF(入力!AL11="","",入力!AL11)</f>
        <v>047</v>
      </c>
      <c r="AZ26" s="306"/>
      <c r="BA26" s="306"/>
      <c r="BB26" s="306"/>
      <c r="BC26" s="306"/>
      <c r="BD26" s="306"/>
      <c r="BE26" s="306"/>
      <c r="BF26" s="18" t="s">
        <v>75</v>
      </c>
    </row>
    <row r="27" spans="3:58" ht="19.5" customHeight="1">
      <c r="C27" s="301" t="s">
        <v>79</v>
      </c>
      <c r="D27" s="302"/>
      <c r="E27" s="302"/>
      <c r="F27" s="302"/>
      <c r="G27" s="303"/>
      <c r="H27" s="355" t="str">
        <f>IF(入力!C12="","",入力!C12&amp;"　"&amp;入力!E12)</f>
        <v>渡邉　和義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2"/>
      <c r="S27" s="302"/>
      <c r="T27" s="380"/>
      <c r="U27" s="381"/>
      <c r="V27" s="382"/>
      <c r="W27" s="314"/>
      <c r="X27" s="314"/>
      <c r="Y27" s="314"/>
      <c r="Z27" s="307" t="str">
        <f>IF(入力!P12="","",入力!P12)</f>
        <v>船橋市上山町1－154－28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303</v>
      </c>
      <c r="AY27" s="302"/>
      <c r="AZ27" s="302"/>
      <c r="BA27" s="302"/>
      <c r="BB27" s="19" t="s">
        <v>76</v>
      </c>
      <c r="BC27" s="302" t="str">
        <f>IF(入力!AP12="","",入力!AP12)</f>
        <v>1203</v>
      </c>
      <c r="BD27" s="302"/>
      <c r="BE27" s="302"/>
      <c r="BF27" s="384"/>
    </row>
    <row r="28" spans="3:58" ht="12" customHeight="1">
      <c r="C28" s="363" t="s">
        <v>71</v>
      </c>
      <c r="D28" s="364"/>
      <c r="E28" s="364"/>
      <c r="F28" s="364"/>
      <c r="G28" s="365"/>
      <c r="H28" s="311" t="str">
        <f>IF(入力!C15="","",入力!C15&amp;"　"&amp;入力!E15)</f>
        <v>イシイ　タツオ</v>
      </c>
      <c r="I28" s="306"/>
      <c r="J28" s="306"/>
      <c r="K28" s="306"/>
      <c r="L28" s="306"/>
      <c r="M28" s="306"/>
      <c r="N28" s="306"/>
      <c r="O28" s="306"/>
      <c r="P28" s="306"/>
      <c r="Q28" s="312"/>
      <c r="R28" s="313" t="s">
        <v>45</v>
      </c>
      <c r="S28" s="306"/>
      <c r="T28" s="377">
        <f>IF(入力!AT15="","",入力!AT15)</f>
        <v>56</v>
      </c>
      <c r="U28" s="378"/>
      <c r="V28" s="379"/>
      <c r="W28" s="313" t="s">
        <v>46</v>
      </c>
      <c r="X28" s="313"/>
      <c r="Y28" s="313"/>
      <c r="Z28" s="14" t="s">
        <v>72</v>
      </c>
      <c r="AA28" s="15"/>
      <c r="AB28" s="306" t="str">
        <f>IF(入力!R15="","",入力!R15)</f>
        <v>273</v>
      </c>
      <c r="AC28" s="306"/>
      <c r="AD28" s="306"/>
      <c r="AE28" s="306"/>
      <c r="AF28" s="16" t="s">
        <v>73</v>
      </c>
      <c r="AG28" s="306" t="str">
        <f>IF(入力!W15="","",入力!W15)</f>
        <v>0047</v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12"/>
      <c r="AU28" s="313" t="s">
        <v>47</v>
      </c>
      <c r="AV28" s="306"/>
      <c r="AW28" s="306"/>
      <c r="AX28" s="17" t="s">
        <v>74</v>
      </c>
      <c r="AY28" s="306" t="str">
        <f>IF(入力!AL15="","",入力!AL15)</f>
        <v>047</v>
      </c>
      <c r="AZ28" s="306"/>
      <c r="BA28" s="306"/>
      <c r="BB28" s="306"/>
      <c r="BC28" s="306"/>
      <c r="BD28" s="306"/>
      <c r="BE28" s="306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89" t="str">
        <f>IF(入力!C16="","",入力!C16&amp;"　"&amp;入力!E16)</f>
        <v>石井　竜男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61"/>
      <c r="S29" s="361"/>
      <c r="T29" s="386"/>
      <c r="U29" s="387"/>
      <c r="V29" s="388"/>
      <c r="W29" s="385"/>
      <c r="X29" s="385"/>
      <c r="Y29" s="385"/>
      <c r="Z29" s="402" t="str">
        <f>IF(入力!P16="","",入力!P16)</f>
        <v>船橋市藤原２－１１－２８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61"/>
      <c r="AV29" s="361"/>
      <c r="AW29" s="361"/>
      <c r="AX29" s="405" t="str">
        <f>IF(入力!AK16="","",入力!AK16)</f>
        <v>303</v>
      </c>
      <c r="AY29" s="361"/>
      <c r="AZ29" s="361"/>
      <c r="BA29" s="361"/>
      <c r="BB29" s="73" t="s">
        <v>76</v>
      </c>
      <c r="BC29" s="361" t="str">
        <f>IF(入力!AP16="","",入力!AP16)</f>
        <v>1771</v>
      </c>
      <c r="BD29" s="361"/>
      <c r="BE29" s="361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コイケ　ユウト
小池　悠斗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5</v>
      </c>
      <c r="R34" s="395"/>
      <c r="S34" s="396"/>
      <c r="T34" s="413" t="str">
        <f>IF(入力!I25="","",入力!I25)</f>
        <v>法典西小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515667857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141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ツチダ　ショウタ
土田　翔大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法典西小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519722615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156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キモト　ユウ
木本　結生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法典西小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519900686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148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ヨシダ　イオリ
吉田　伊織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5</v>
      </c>
      <c r="R40" s="395"/>
      <c r="S40" s="396"/>
      <c r="T40" s="413" t="str">
        <f>IF(入力!I31="","",入力!I31)</f>
        <v>海神小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516024549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146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サカイ　ダイキ
酒井　大輝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5</v>
      </c>
      <c r="R42" s="395"/>
      <c r="S42" s="396"/>
      <c r="T42" s="413" t="str">
        <f>IF(入力!I33="","",入力!I33)</f>
        <v>海神小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518054854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146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エンドウ　ユウタ
遠藤　優太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5</v>
      </c>
      <c r="R44" s="395"/>
      <c r="S44" s="396"/>
      <c r="T44" s="413" t="str">
        <f>IF(入力!I35="","",入力!I35)</f>
        <v>行田東小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518924812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140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イケダ　タツキ
池田　樹生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4</v>
      </c>
      <c r="R46" s="395"/>
      <c r="S46" s="396"/>
      <c r="T46" s="413" t="str">
        <f>IF(入力!I37="","",入力!I37)</f>
        <v>行田西小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519036781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132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ホソカワ　ヨウヘイ
細川　陽平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4</v>
      </c>
      <c r="R48" s="395"/>
      <c r="S48" s="396"/>
      <c r="T48" s="413" t="str">
        <f>IF(入力!I39="","",入力!I39)</f>
        <v>中野木小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519588310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136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アベ　リョウジ
阿部　僚思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5</v>
      </c>
      <c r="R50" s="395"/>
      <c r="S50" s="396"/>
      <c r="T50" s="413" t="str">
        <f>IF(入力!I41="","",入力!I41)</f>
        <v>法典西小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520513028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132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シバタ　アイキ
柴田　愛輝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4</v>
      </c>
      <c r="R52" s="395"/>
      <c r="S52" s="396"/>
      <c r="T52" s="413" t="str">
        <f>IF(入力!I43="","",入力!I43)</f>
        <v>法典小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519900693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133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/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 t="str">
        <f>IF(入力!G45="","",入力!G45)</f>
        <v/>
      </c>
      <c r="R54" s="395"/>
      <c r="S54" s="396"/>
      <c r="T54" s="413" t="str">
        <f>IF(入力!I45="","",入力!I45)</f>
        <v/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 t="str">
        <f>IF(入力!M45="","",入力!M45)</f>
        <v/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 t="str">
        <f>IF(入力!P45="","",入力!P45)</f>
        <v/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 t="str">
        <f>IF(入力!B47="","",入力!B47)</f>
        <v/>
      </c>
      <c r="D56" s="421"/>
      <c r="E56" s="422"/>
      <c r="F56" s="407" t="str">
        <f>IF(入力!C48="","",入力!C47&amp;"　"&amp;入力!E47&amp;"
"&amp;入力!C48&amp;"　"&amp;入力!E48)</f>
        <v/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 t="str">
        <f>IF(入力!G47="","",入力!G47)</f>
        <v/>
      </c>
      <c r="R56" s="395"/>
      <c r="S56" s="396"/>
      <c r="T56" s="413" t="str">
        <f>IF(入力!I47="","",入力!I47)</f>
        <v/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 t="str">
        <f>IF(入力!M47="","",入力!M47)</f>
        <v/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 t="str">
        <f>IF(入力!P47="","",入力!P47)</f>
        <v/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 t="s">
        <v>63</v>
      </c>
      <c r="BF63" s="29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塚田JSC</v>
      </c>
      <c r="D2" s="270"/>
      <c r="E2" s="270"/>
      <c r="F2" s="270"/>
      <c r="G2" s="270"/>
      <c r="H2" s="270"/>
      <c r="I2" s="270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434064852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新堂　尚紀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506063307</v>
      </c>
      <c r="H7" s="269"/>
      <c r="I7" s="269"/>
      <c r="J7" s="269">
        <f>IF(入力!J7="","",入力!J7)</f>
        <v>18504</v>
      </c>
      <c r="K7" s="269"/>
      <c r="L7" s="269"/>
      <c r="M7" s="269">
        <f>IF(入力!M7="","",入力!M7)</f>
        <v>428654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石井　竜男</v>
      </c>
      <c r="D9" s="280"/>
      <c r="E9" s="280"/>
      <c r="F9" s="280"/>
      <c r="G9" s="269">
        <f>IF(入力!G9="","",入力!G9)</f>
        <v>506062152</v>
      </c>
      <c r="H9" s="269"/>
      <c r="I9" s="269"/>
      <c r="J9" s="269">
        <f>IF(入力!J9="","",入力!J9)</f>
        <v>18505</v>
      </c>
      <c r="K9" s="269"/>
      <c r="L9" s="269"/>
      <c r="M9" s="269">
        <f>IF(入力!M9="","",入力!M9)</f>
        <v>200767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渡邉　和義</v>
      </c>
      <c r="D11" s="280"/>
      <c r="E11" s="280"/>
      <c r="F11" s="280"/>
      <c r="G11" s="269">
        <f>IF(入力!G11="","",入力!G11)</f>
        <v>506064479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石井　竜男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石井　竜男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7" t="s">
        <v>6</v>
      </c>
      <c r="B17" s="267"/>
      <c r="C17" s="270" t="str">
        <f>IF(入力!C17="","",入力!C17&amp;"　"&amp;入力!E17)</f>
        <v>船橋市藤原２－１１－２８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047-303-1771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80－9292－1771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小池　悠斗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法典西小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515667857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土田　翔大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法典西小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519722615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木本　結生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法典西小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519900686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吉田　伊織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海神小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516024549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酒井　大輝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海神小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518054854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遠藤　優太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行田東小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518924812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池田　樹生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行田西小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519036781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細川　陽平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中野木小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519588310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阿部　僚思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法典西小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520513028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柴田　愛輝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法典小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519900693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塚田JSC</v>
      </c>
      <c r="D2" s="270"/>
      <c r="E2" s="270"/>
      <c r="F2" s="270"/>
      <c r="G2" s="270"/>
      <c r="H2" s="270"/>
      <c r="I2" s="270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434064852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新堂　尚紀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506063307</v>
      </c>
      <c r="H7" s="269"/>
      <c r="I7" s="269"/>
      <c r="J7" s="269">
        <f>IF(入力!J7="","",入力!J7)</f>
        <v>18504</v>
      </c>
      <c r="K7" s="269"/>
      <c r="L7" s="269"/>
      <c r="M7" s="269">
        <f>IF(入力!M7="","",入力!M7)</f>
        <v>428654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石井　竜男</v>
      </c>
      <c r="D9" s="280"/>
      <c r="E9" s="280"/>
      <c r="F9" s="280"/>
      <c r="G9" s="269">
        <f>IF(入力!G9="","",入力!G9)</f>
        <v>506062152</v>
      </c>
      <c r="H9" s="269"/>
      <c r="I9" s="269"/>
      <c r="J9" s="269">
        <f>IF(入力!J9="","",入力!J9)</f>
        <v>18505</v>
      </c>
      <c r="K9" s="269"/>
      <c r="L9" s="269"/>
      <c r="M9" s="269">
        <f>IF(入力!M9="","",入力!M9)</f>
        <v>200767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渡邉　和義</v>
      </c>
      <c r="D11" s="280"/>
      <c r="E11" s="280"/>
      <c r="F11" s="280"/>
      <c r="G11" s="269">
        <f>IF(入力!G11="","",入力!G11)</f>
        <v>506064479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石井　竜男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石井　竜男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7" t="s">
        <v>6</v>
      </c>
      <c r="B17" s="267"/>
      <c r="C17" s="270" t="str">
        <f>IF(入力!C17="","",入力!C17&amp;"　"&amp;入力!E17)</f>
        <v>船橋市藤原２－１１－２８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047-303-1771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80－9292－1771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小池　悠斗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法典西小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515667857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土田　翔大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法典西小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519722615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木本　結生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法典西小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519900686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吉田　伊織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海神小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516024549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酒井　大輝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海神小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518054854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遠藤　優太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行田東小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518924812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池田　樹生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行田西小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519036781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細川　陽平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中野木小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519588310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阿部　僚思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法典西小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520513028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柴田　愛輝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法典小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519900693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/>
      </c>
      <c r="D45" s="280"/>
      <c r="E45" s="280"/>
      <c r="F45" s="280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79" t="str">
        <f>IF(入力!C48="","",入力!C48&amp;"　"&amp;入力!E48)</f>
        <v/>
      </c>
      <c r="D47" s="280"/>
      <c r="E47" s="280"/>
      <c r="F47" s="280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男子</v>
      </c>
      <c r="I5" s="29">
        <f>入力!Y25</f>
        <v>0</v>
      </c>
      <c r="J5" s="448" t="str">
        <f>IF(入力!A55="","",入力!A55)</f>
        <v/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ツカダJSC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船橋市山手2－14－12</v>
      </c>
      <c r="U16" s="33" t="str">
        <f>IF(入力!AL7="","",入力!AL7)</f>
        <v>047</v>
      </c>
      <c r="V16" s="33" t="str">
        <f>IF(入力!AK8="","",入力!AK8)</f>
        <v>338</v>
      </c>
      <c r="W16" s="33" t="str">
        <f>IF(入力!AP8="","",入力!AP8)</f>
        <v>8891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竜男</v>
      </c>
      <c r="E17" s="33" t="str">
        <f>IF(入力!C9="","",入力!C9)</f>
        <v>イシイ</v>
      </c>
      <c r="F17" s="33" t="str">
        <f>IF(入力!E9="","",入力!E9)</f>
        <v>タツオ</v>
      </c>
      <c r="G17" s="33">
        <f>IF(入力!G9="","",入力!G9)</f>
        <v>506062152</v>
      </c>
      <c r="H17" s="33">
        <f>IF(入力!J9="","",入力!J9)</f>
        <v>18505</v>
      </c>
      <c r="I17" s="33">
        <f>IF(入力!M9="","",入力!M9)</f>
        <v>200767</v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0047</v>
      </c>
      <c r="T17" s="33" t="str">
        <f>IF(入力!P10="","",入力!P10)</f>
        <v>船橋市藤原２－１１－２８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1771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渡邉</v>
      </c>
      <c r="D20" s="33" t="str">
        <f>IF(入力!E12="","",入力!E12)</f>
        <v>和義</v>
      </c>
      <c r="E20" s="33" t="str">
        <f>IF(入力!C11="","",入力!C11)</f>
        <v>ワタナベ</v>
      </c>
      <c r="F20" s="33" t="str">
        <f>IF(入力!E11="","",入力!E11)</f>
        <v>カズヨシ</v>
      </c>
      <c r="G20" s="33">
        <f>IF(入力!G11="","",入力!G11)</f>
        <v>506064479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船橋市上山町1－154－28</v>
      </c>
      <c r="U20" s="33" t="str">
        <f>IF(入力!AL11="","",入力!AL11)</f>
        <v>047</v>
      </c>
      <c r="V20" s="33" t="str">
        <f>IF(入力!AK12="","",入力!AK12)</f>
        <v>303</v>
      </c>
      <c r="W20" s="33" t="str">
        <f>IF(入力!AP12="","",入力!AP12)</f>
        <v>1203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>
        <f>IF(入力!C21="","",入力!C21)</f>
        <v>80</v>
      </c>
      <c r="O22" s="33">
        <f>IF(入力!E21="","",入力!E21)</f>
        <v>9292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船橋市藤原２－１１－２８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石井</v>
      </c>
      <c r="D23" s="33" t="str">
        <f>IF(入力!$E$14="","",入力!$E$14)</f>
        <v>竜男</v>
      </c>
      <c r="E23" s="33" t="str">
        <f>IF(入力!$C$13="","",入力!$C$13)</f>
        <v>イシイ</v>
      </c>
      <c r="F23" s="33" t="str">
        <f>IF(入力!$E$13="","",入力!$E$13)</f>
        <v>タツオ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小池</v>
      </c>
      <c r="D24" s="75" t="str">
        <f>VLOOKUP($B$51,$A$53:$F$352,4)</f>
        <v>悠斗</v>
      </c>
      <c r="E24" s="75" t="str">
        <f>VLOOKUP($B$51,$A$53:$F$352,5)</f>
        <v>コイケ</v>
      </c>
      <c r="F24" s="75" t="str">
        <f>VLOOKUP($B$51,$A$53:$F$352,6)</f>
        <v>ユウト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小池</v>
      </c>
      <c r="D53" s="33" t="str">
        <f>IF(入力!E26="","",入力!E26)</f>
        <v>悠斗</v>
      </c>
      <c r="E53" s="33" t="str">
        <f>IF(入力!C25="","",入力!C25)</f>
        <v>コイケ</v>
      </c>
      <c r="F53" s="33" t="str">
        <f>IF(入力!E25="","",入力!E25)</f>
        <v>ユウト</v>
      </c>
      <c r="G53" s="33">
        <f>IF(入力!M25="","",入力!M25)</f>
        <v>515667857</v>
      </c>
      <c r="H53" s="33" t="str">
        <f>IF(入力!I25="","",入力!I25)</f>
        <v>法典西小</v>
      </c>
      <c r="I53" s="33">
        <f>IF(入力!G25="","",入力!G25)</f>
        <v>5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土田</v>
      </c>
      <c r="D54" s="33" t="str">
        <f>IF(入力!E28="","",入力!E28)</f>
        <v>翔大</v>
      </c>
      <c r="E54" s="33" t="str">
        <f>IF(入力!C27="","",入力!C27)</f>
        <v>ツチダ</v>
      </c>
      <c r="F54" s="33" t="str">
        <f>IF(入力!E27="","",入力!E27)</f>
        <v>ショウタ</v>
      </c>
      <c r="G54" s="33">
        <f>IF(入力!M27="","",入力!M27)</f>
        <v>519722615</v>
      </c>
      <c r="H54" s="33" t="str">
        <f>IF(入力!I27="","",入力!I27)</f>
        <v>法典西小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木本</v>
      </c>
      <c r="D55" s="33" t="str">
        <f>IF(入力!E30="","",入力!E30)</f>
        <v>結生</v>
      </c>
      <c r="E55" s="33" t="str">
        <f>IF(入力!C29="","",入力!C29)</f>
        <v>キモト</v>
      </c>
      <c r="F55" s="33" t="str">
        <f>IF(入力!E29="","",入力!E29)</f>
        <v>ユウ</v>
      </c>
      <c r="G55" s="33">
        <f>IF(入力!M29="","",入力!M29)</f>
        <v>519900686</v>
      </c>
      <c r="H55" s="33" t="str">
        <f>IF(入力!I29="","",入力!I29)</f>
        <v>法典西小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吉田</v>
      </c>
      <c r="D56" s="33" t="str">
        <f>IF(入力!E32="","",入力!E32)</f>
        <v>伊織</v>
      </c>
      <c r="E56" s="33" t="str">
        <f>IF(入力!C31="","",入力!C31)</f>
        <v>ヨシダ</v>
      </c>
      <c r="F56" s="33" t="str">
        <f>IF(入力!E31="","",入力!E31)</f>
        <v>イオリ</v>
      </c>
      <c r="G56" s="33">
        <f>IF(入力!M31="","",入力!M31)</f>
        <v>516024549</v>
      </c>
      <c r="H56" s="33" t="str">
        <f>IF(入力!I31="","",入力!I31)</f>
        <v>海神小</v>
      </c>
      <c r="I56" s="33">
        <f>IF(入力!G31="","",入力!G31)</f>
        <v>5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酒井</v>
      </c>
      <c r="D57" s="33" t="str">
        <f>IF(入力!E34="","",入力!E34)</f>
        <v>大輝</v>
      </c>
      <c r="E57" s="33" t="str">
        <f>IF(入力!C33="","",入力!C33)</f>
        <v>サカイ</v>
      </c>
      <c r="F57" s="33" t="str">
        <f>IF(入力!E33="","",入力!E33)</f>
        <v>ダイキ</v>
      </c>
      <c r="G57" s="33">
        <f>IF(入力!M33="","",入力!M33)</f>
        <v>518054854</v>
      </c>
      <c r="H57" s="33" t="str">
        <f>IF(入力!I33="","",入力!I33)</f>
        <v>海神小</v>
      </c>
      <c r="I57" s="33">
        <f>IF(入力!G33="","",入力!G33)</f>
        <v>5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遠藤</v>
      </c>
      <c r="D58" s="33" t="str">
        <f>IF(入力!E36="","",入力!E36)</f>
        <v>優太</v>
      </c>
      <c r="E58" s="33" t="str">
        <f>IF(入力!C35="","",入力!C35)</f>
        <v>エンドウ</v>
      </c>
      <c r="F58" s="33" t="str">
        <f>IF(入力!E35="","",入力!E35)</f>
        <v>ユウタ</v>
      </c>
      <c r="G58" s="33">
        <f>IF(入力!M35="","",入力!M35)</f>
        <v>518924812</v>
      </c>
      <c r="H58" s="33" t="str">
        <f>IF(入力!I35="","",入力!I35)</f>
        <v>行田東小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池田</v>
      </c>
      <c r="D59" s="33" t="str">
        <f>IF(入力!E38="","",入力!E38)</f>
        <v>樹生</v>
      </c>
      <c r="E59" s="33" t="str">
        <f>IF(入力!C37="","",入力!C37)</f>
        <v>イケダ</v>
      </c>
      <c r="F59" s="33" t="str">
        <f>IF(入力!E37="","",入力!E37)</f>
        <v>タツキ</v>
      </c>
      <c r="G59" s="33">
        <f>IF(入力!M37="","",入力!M37)</f>
        <v>519036781</v>
      </c>
      <c r="H59" s="33" t="str">
        <f>IF(入力!I37="","",入力!I37)</f>
        <v>行田西小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細川</v>
      </c>
      <c r="D60" s="33" t="str">
        <f>IF(入力!E40="","",入力!E40)</f>
        <v>陽平</v>
      </c>
      <c r="E60" s="33" t="str">
        <f>IF(入力!C39="","",入力!C39)</f>
        <v>ホソカワ</v>
      </c>
      <c r="F60" s="33" t="str">
        <f>IF(入力!E39="","",入力!E39)</f>
        <v>ヨウヘイ</v>
      </c>
      <c r="G60" s="33">
        <f>IF(入力!M39="","",入力!M39)</f>
        <v>519588310</v>
      </c>
      <c r="H60" s="33" t="str">
        <f>IF(入力!I39="","",入力!I39)</f>
        <v>中野木小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阿部</v>
      </c>
      <c r="D61" s="33" t="str">
        <f>IF(入力!E42="","",入力!E42)</f>
        <v>僚思</v>
      </c>
      <c r="E61" s="33" t="str">
        <f>IF(入力!C41="","",入力!C41)</f>
        <v>アベ</v>
      </c>
      <c r="F61" s="33" t="str">
        <f>IF(入力!E41="","",入力!E41)</f>
        <v>リョウジ</v>
      </c>
      <c r="G61" s="33">
        <f>IF(入力!M41="","",入力!M41)</f>
        <v>520513028</v>
      </c>
      <c r="H61" s="33" t="str">
        <f>IF(入力!I41="","",入力!I41)</f>
        <v>法典西小</v>
      </c>
      <c r="I61" s="33">
        <f>IF(入力!G41="","",入力!G41)</f>
        <v>5</v>
      </c>
      <c r="J61" s="33">
        <f>IF(入力!P41="","",入力!P41)</f>
        <v>132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柴田</v>
      </c>
      <c r="D62" s="33" t="str">
        <f>IF(入力!E44="","",入力!E44)</f>
        <v>愛輝</v>
      </c>
      <c r="E62" s="33" t="str">
        <f>IF(入力!C43="","",入力!C43)</f>
        <v>シバタ</v>
      </c>
      <c r="F62" s="33" t="str">
        <f>IF(入力!E43="","",入力!E43)</f>
        <v>アイキ</v>
      </c>
      <c r="G62" s="33">
        <f>IF(入力!M43="","",入力!M43)</f>
        <v>519900693</v>
      </c>
      <c r="H62" s="33" t="str">
        <f>IF(入力!I43="","",入力!I43)</f>
        <v>法典小</v>
      </c>
      <c r="I62" s="33">
        <f>IF(入力!G43="","",入力!G43)</f>
        <v>4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TATSUO ISHII</cp:lastModifiedBy>
  <cp:lastPrinted>2016-05-09T15:17:35Z</cp:lastPrinted>
  <dcterms:created xsi:type="dcterms:W3CDTF">2014-04-05T09:56:00Z</dcterms:created>
  <dcterms:modified xsi:type="dcterms:W3CDTF">2020-10-02T09:44:29Z</dcterms:modified>
</cp:coreProperties>
</file>