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mura\Desktop\"/>
    </mc:Choice>
  </mc:AlternateContent>
  <workbookProtection lockStructure="1"/>
  <bookViews>
    <workbookView xWindow="0" yWindow="0" windowWidth="20490" windowHeight="86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<sst xmlns="http://schemas.openxmlformats.org/spreadsheetml/2006/main" count="421" uniqueCount="282">
  <si>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</si>
  <si>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</si>
  <si>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</si>
  <si>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</si>
  <si>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</si>
  <si>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</si>
  <si>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</si>
  <si>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</si>
  <si>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</si>
  <si>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</si>
  <si>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</si>
  <si>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</si>
  <si>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</si>
  <si>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</si>
  <si>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</si>
  <si>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</si>
  <si>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</si>
  <si>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</si>
  <si>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</si>
  <si>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</si>
  <si>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</si>
  <si>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</si>
  <si>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</si>
  <si>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</si>
  <si>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</si>
  <si>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</si>
  <si>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</si>
  <si>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</si>
  <si>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</si>
  <si>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</si>
  <si>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</si>
  <si>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</si>
  <si>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</si>
  <si>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</si>
  <si>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</si>
  <si>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</si>
  <si>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</si>
  <si>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</si>
  <si>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</si>
  <si>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</si>
  <si>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</si>
  <si>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</si>
  <si>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</si>
  <si>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</si>
  <si>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</si>
  <si>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</si>
  <si>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</si>
  <si>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</si>
  <si>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</si>
  <si>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</si>
  <si>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</si>
  <si>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</si>
  <si>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</si>
  <si>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</si>
  <si>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</si>
  <si>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</si>
  <si>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</si>
  <si>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</si>
  <si>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</si>
  <si>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</si>
  <si>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</si>
  <si>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</si>
  <si>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</si>
  <si>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</si>
  <si>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</si>
  <si>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</si>
  <si>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</si>
  <si>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</si>
  <si>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</si>
  <si>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</si>
  <si>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</si>
  <si>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</si>
  <si>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</si>
  <si>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</si>
  <si>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</si>
  <si>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</si>
  <si>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</si>
  <si>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</si>
  <si>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</si>
  <si>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</si>
  <si>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</si>
  <si>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</si>
  <si>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</si>
  <si>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</si>
  <si>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</si>
  <si>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</si>
  <si>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</si>
  <si>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</si>
  <si>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</si>
  <si>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</si>
  <si>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</si>
  <si>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</si>
  <si>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</si>
  <si>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</si>
  <si>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</si>
  <si>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</si>
  <si>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</si>
  <si>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</si>
  <si>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</si>
  <si>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</si>
  <si>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</si>
  <si>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</si>
  <si>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</si>
  <si>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</si>
  <si>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</si>
  <si>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</si>
  <si>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</si>
  <si>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</si>
  <si>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</si>
  <si>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</si>
  <si>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</si>
  <si>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</si>
  <si>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</si>
  <si>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</si>
  <si>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</si>
  <si>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</si>
  <si>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</si>
  <si>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</si>
  <si>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</si>
  <si>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</si>
  <si>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</si>
  <si>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</si>
  <si>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</si>
  <si>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</si>
  <si>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</si>
  <si>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</si>
  <si>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</si>
  <si>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</si>
  <si>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</si>
  <si>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</si>
  <si>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</si>
  <si>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</si>
  <si>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</si>
  <si>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</si>
  <si>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</si>
  <si>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</si>
  <si>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</si>
  <si>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</si>
  <si>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</si>
  <si>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</si>
  <si>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</si>
  <si>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</si>
  <si>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</si>
  <si>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</si>
  <si>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</si>
  <si>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</si>
  <si>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</si>
  <si>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</si>
  <si>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</si>
  <si>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</si>
  <si>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</si>
  <si>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</si>
  <si>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</si>
  <si>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</si>
  <si>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</si>
  <si>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</si>
  <si>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</si>
  <si>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</si>
  <si>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</si>
  <si>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</si>
  <si>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</si>
  <si>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</si>
  <si>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</si>
  <si>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</si>
  <si>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</si>
  <si>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</si>
  <si>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</si>
  <si>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</si>
  <si>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</si>
  <si>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</si>
  <si>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</si>
  <si>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</si>
  <si>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</si>
  <si>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</si>
  <si>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</si>
  <si>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</si>
  <si>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</si>
  <si>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</si>
  <si>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</si>
  <si>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</si>
  <si>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</si>
  <si>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</si>
  <si>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</si>
  <si>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</si>
  <si>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</si>
  <si>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</si>
  <si>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</si>
  <si>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</si>
  <si>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</si>
  <si>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</si>
  <si>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</si>
  <si>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</si>
  <si>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</si>
  <si>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</si>
  <si>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</si>
  <si>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</si>
  <si>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</si>
  <si>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</si>
  <si>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</si>
  <si>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</si>
  <si>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</si>
  <si>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</t>
    <rPh sb="0" eb="3">
      <t>チバシ</t>
    </rPh>
    <phoneticPr fontId="2"/>
  </si>
  <si>
    <t>ﾃｯﾍﾟﾝ</t>
    <phoneticPr fontId="2"/>
  </si>
  <si>
    <t>ｳｽｲ</t>
    <phoneticPr fontId="2"/>
  </si>
  <si>
    <t>ﾀｸﾔ</t>
    <phoneticPr fontId="2"/>
  </si>
  <si>
    <t>ﾖｼﾀﾞ</t>
    <phoneticPr fontId="2"/>
  </si>
  <si>
    <t>ｶﾜﾑﾗ</t>
    <phoneticPr fontId="2"/>
  </si>
  <si>
    <t>ﾋﾃﾞｷ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</si>
  <si>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</si>
  <si>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</si>
  <si>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吉田</t>
    <rPh sb="0" eb="2">
      <t>ヨシダ</t>
    </rPh>
    <phoneticPr fontId="2"/>
  </si>
  <si>
    <t>侑矢</t>
    <rPh sb="0" eb="1">
      <t>ススム</t>
    </rPh>
    <rPh sb="1" eb="2">
      <t>ヤ</t>
    </rPh>
    <phoneticPr fontId="2"/>
  </si>
  <si>
    <t>川村</t>
    <rPh sb="0" eb="2">
      <t>カワムラ</t>
    </rPh>
    <phoneticPr fontId="2"/>
  </si>
  <si>
    <t>英樹</t>
    <rPh sb="0" eb="2">
      <t>ヒデキ</t>
    </rPh>
    <phoneticPr fontId="2"/>
  </si>
  <si>
    <t>262</t>
    <phoneticPr fontId="2"/>
  </si>
  <si>
    <t>0019</t>
    <phoneticPr fontId="2"/>
  </si>
  <si>
    <t>090</t>
    <phoneticPr fontId="2"/>
  </si>
  <si>
    <t>043</t>
    <phoneticPr fontId="2"/>
  </si>
  <si>
    <t>276</t>
    <phoneticPr fontId="2"/>
  </si>
  <si>
    <t>5789</t>
    <phoneticPr fontId="2"/>
  </si>
  <si>
    <t>①</t>
    <phoneticPr fontId="2"/>
  </si>
  <si>
    <t>ﾀﾆ</t>
    <phoneticPr fontId="2"/>
  </si>
  <si>
    <t>ｼｭﾝｿﾞｳ</t>
    <phoneticPr fontId="2"/>
  </si>
  <si>
    <t>ﾀﾞｲﾁ</t>
    <phoneticPr fontId="2"/>
  </si>
  <si>
    <t>ｵﾀﾞ</t>
    <phoneticPr fontId="2"/>
  </si>
  <si>
    <t>ﾊﾙｷ</t>
    <phoneticPr fontId="2"/>
  </si>
  <si>
    <t>ｺﾀﾞﾏ</t>
    <phoneticPr fontId="2"/>
  </si>
  <si>
    <t>ｺｳﾀ</t>
    <phoneticPr fontId="2"/>
  </si>
  <si>
    <t>ｵｶﾞﾀ</t>
    <phoneticPr fontId="2"/>
  </si>
  <si>
    <t>ﾄﾜ</t>
    <phoneticPr fontId="2"/>
  </si>
  <si>
    <t>ﾄﾐﾀ</t>
    <phoneticPr fontId="2"/>
  </si>
  <si>
    <t>ﾘｮｳｽｹ</t>
    <phoneticPr fontId="2"/>
  </si>
  <si>
    <t>ｶｲﾄ</t>
    <phoneticPr fontId="2"/>
  </si>
  <si>
    <t>ｾﾄ</t>
    <phoneticPr fontId="2"/>
  </si>
  <si>
    <t>ﾄﾑ</t>
    <phoneticPr fontId="2"/>
  </si>
  <si>
    <t>ｱﾗｲ</t>
    <phoneticPr fontId="2"/>
  </si>
  <si>
    <t>ﾃﾙﾐﾁ</t>
    <phoneticPr fontId="2"/>
  </si>
  <si>
    <t>ｵｶﾞｻﾜﾗ</t>
    <phoneticPr fontId="2"/>
  </si>
  <si>
    <t>ﾄﾓﾔ</t>
    <phoneticPr fontId="2"/>
  </si>
  <si>
    <t>ｺｳﾀ</t>
    <phoneticPr fontId="2"/>
  </si>
  <si>
    <t>谷</t>
    <rPh sb="0" eb="1">
      <t>タニ</t>
    </rPh>
    <phoneticPr fontId="2"/>
  </si>
  <si>
    <t>俊造</t>
    <rPh sb="0" eb="2">
      <t>シュンゾウ</t>
    </rPh>
    <phoneticPr fontId="2"/>
  </si>
  <si>
    <t>大地</t>
    <rPh sb="0" eb="2">
      <t>ダイチ</t>
    </rPh>
    <phoneticPr fontId="2"/>
  </si>
  <si>
    <t>小田</t>
    <rPh sb="0" eb="2">
      <t>オダ</t>
    </rPh>
    <phoneticPr fontId="2"/>
  </si>
  <si>
    <t>遥瞬</t>
    <rPh sb="0" eb="1">
      <t>ハルカ</t>
    </rPh>
    <rPh sb="1" eb="2">
      <t>シュン</t>
    </rPh>
    <phoneticPr fontId="2"/>
  </si>
  <si>
    <t>兒玉</t>
    <rPh sb="0" eb="2">
      <t>コダマ</t>
    </rPh>
    <phoneticPr fontId="2"/>
  </si>
  <si>
    <t>幸大</t>
    <rPh sb="0" eb="2">
      <t>コウダイ</t>
    </rPh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</si>
  <si>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</si>
  <si>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</si>
  <si>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冨田</t>
    <rPh sb="0" eb="2">
      <t>トミタ</t>
    </rPh>
    <phoneticPr fontId="2"/>
  </si>
  <si>
    <t>涼介</t>
    <rPh sb="0" eb="1">
      <t>スズ</t>
    </rPh>
    <rPh sb="1" eb="2">
      <t>スケ</t>
    </rPh>
    <phoneticPr fontId="2"/>
  </si>
  <si>
    <t>海翔</t>
    <rPh sb="0" eb="2">
      <t>カイト</t>
    </rPh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</si>
  <si>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</si>
  <si>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</si>
  <si>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荒井</t>
    <rPh sb="0" eb="2">
      <t>アライ</t>
    </rPh>
    <phoneticPr fontId="2"/>
  </si>
  <si>
    <t>耀道</t>
    <rPh sb="0" eb="1">
      <t>テル</t>
    </rPh>
    <rPh sb="1" eb="2">
      <t>ミチ</t>
    </rPh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</si>
  <si>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</si>
  <si>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</si>
  <si>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晃太</t>
    <rPh sb="0" eb="2">
      <t>コウタ</t>
    </rPh>
    <phoneticPr fontId="2"/>
  </si>
  <si>
    <t>千葉市立朝日ケ丘小学校</t>
    <rPh sb="0" eb="4">
      <t>チバシリツ</t>
    </rPh>
    <rPh sb="4" eb="8">
      <t>アサヒガオカ</t>
    </rPh>
    <rPh sb="8" eb="11">
      <t>ショウガッコウ</t>
    </rPh>
    <phoneticPr fontId="2"/>
  </si>
  <si>
    <t>千葉市立園生小学校</t>
    <rPh sb="0" eb="4">
      <t>チバシリツ</t>
    </rPh>
    <rPh sb="4" eb="5">
      <t>ソノ</t>
    </rPh>
    <rPh sb="5" eb="6">
      <t>ナマ</t>
    </rPh>
    <rPh sb="6" eb="9">
      <t>ショウガッコウ</t>
    </rPh>
    <phoneticPr fontId="2"/>
  </si>
  <si>
    <t>千葉市立美浜打瀬小学校</t>
    <rPh sb="0" eb="4">
      <t>チバシリツ</t>
    </rPh>
    <rPh sb="4" eb="6">
      <t>ミハマ</t>
    </rPh>
    <rPh sb="6" eb="7">
      <t>ウ</t>
    </rPh>
    <rPh sb="7" eb="8">
      <t>セ</t>
    </rPh>
    <rPh sb="8" eb="11">
      <t>ショウガッコウ</t>
    </rPh>
    <phoneticPr fontId="2"/>
  </si>
  <si>
    <t>千葉市立小中台南小学校</t>
    <rPh sb="0" eb="4">
      <t>チバシリツ</t>
    </rPh>
    <rPh sb="4" eb="6">
      <t>コナカ</t>
    </rPh>
    <rPh sb="6" eb="7">
      <t>ダイ</t>
    </rPh>
    <rPh sb="7" eb="8">
      <t>ミナミ</t>
    </rPh>
    <rPh sb="8" eb="11">
      <t>ショウガッコウ</t>
    </rPh>
    <phoneticPr fontId="2"/>
  </si>
  <si>
    <t>千葉県千葉市花見川区朝日ケ丘３－１５－２６</t>
    <rPh sb="0" eb="3">
      <t>チバケン</t>
    </rPh>
    <rPh sb="3" eb="6">
      <t>チバシ</t>
    </rPh>
    <rPh sb="6" eb="10">
      <t>ハナミガワク</t>
    </rPh>
    <rPh sb="10" eb="12">
      <t>アサヒ</t>
    </rPh>
    <rPh sb="13" eb="14">
      <t>オカ</t>
    </rPh>
    <phoneticPr fontId="2"/>
  </si>
  <si>
    <t>ｻｶｸﾞﾁ</t>
    <phoneticPr fontId="2"/>
  </si>
  <si>
    <t>ｼｮｳ</t>
    <phoneticPr fontId="2"/>
  </si>
  <si>
    <t>坂口</t>
    <rPh sb="0" eb="2">
      <t>サカグチ</t>
    </rPh>
    <phoneticPr fontId="2"/>
  </si>
  <si>
    <t>祥</t>
    <rPh sb="0" eb="1">
      <t>ショウ</t>
    </rPh>
    <phoneticPr fontId="2"/>
  </si>
  <si>
    <t>千葉市立千草台東小学校</t>
    <rPh sb="0" eb="4">
      <t>チバシリツ</t>
    </rPh>
    <rPh sb="4" eb="7">
      <t>チグサダイ</t>
    </rPh>
    <rPh sb="7" eb="8">
      <t>ヒガシ</t>
    </rPh>
    <rPh sb="8" eb="11">
      <t>ショウガッコウ</t>
    </rPh>
    <phoneticPr fontId="2"/>
  </si>
  <si>
    <t xml:space="preserve"> </t>
    <phoneticPr fontId="2"/>
  </si>
  <si>
    <t xml:space="preserve"> </t>
    <phoneticPr fontId="2"/>
  </si>
  <si>
    <t>ﾕｳﾔ</t>
    <phoneticPr fontId="2"/>
  </si>
  <si>
    <t>ﾄｳﾏ</t>
    <phoneticPr fontId="2"/>
  </si>
  <si>
    <t>ﾏｷｺ</t>
    <phoneticPr fontId="2"/>
  </si>
  <si>
    <t>當間</t>
    <rPh sb="0" eb="2">
      <t>トウマ</t>
    </rPh>
    <phoneticPr fontId="2"/>
  </si>
  <si>
    <t>万亀子</t>
    <rPh sb="0" eb="3">
      <t>マカコ</t>
    </rPh>
    <phoneticPr fontId="2"/>
  </si>
  <si>
    <t>シラハタ</t>
    <phoneticPr fontId="2"/>
  </si>
  <si>
    <t>トモキ</t>
    <phoneticPr fontId="2"/>
  </si>
  <si>
    <t>白幡</t>
    <rPh sb="0" eb="2">
      <t>シラハタ</t>
    </rPh>
    <phoneticPr fontId="2"/>
  </si>
  <si>
    <t>朝輝</t>
    <rPh sb="0" eb="1">
      <t>アサ</t>
    </rPh>
    <rPh sb="1" eb="2">
      <t>テル</t>
    </rPh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</si>
  <si>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</si>
  <si>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全国予選敗退の悔しさを胸に！自分を信じ、仲間を信じ、最後まで諦めずにボールを繋ぎ、限界突破で、てっぺんを目指します！</t>
    <rPh sb="0" eb="2">
      <t>ゼンコク</t>
    </rPh>
    <rPh sb="2" eb="4">
      <t>ヨセン</t>
    </rPh>
    <rPh sb="4" eb="6">
      <t>ハイタイ</t>
    </rPh>
    <rPh sb="7" eb="8">
      <t>クヤ</t>
    </rPh>
    <rPh sb="11" eb="12">
      <t>ムネ</t>
    </rPh>
    <rPh sb="14" eb="16">
      <t>ジブン</t>
    </rPh>
    <rPh sb="17" eb="18">
      <t>シン</t>
    </rPh>
    <rPh sb="20" eb="22">
      <t>ナカマ</t>
    </rPh>
    <rPh sb="23" eb="24">
      <t>シン</t>
    </rPh>
    <rPh sb="26" eb="28">
      <t>サイゴ</t>
    </rPh>
    <rPh sb="30" eb="31">
      <t>アキラ</t>
    </rPh>
    <rPh sb="38" eb="39">
      <t>ツナ</t>
    </rPh>
    <rPh sb="41" eb="43">
      <t>ゲンカイ</t>
    </rPh>
    <rPh sb="43" eb="45">
      <t>トッパ</t>
    </rPh>
    <rPh sb="52" eb="5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</si>
</sst>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203</v>
      </c>
      <c r="D7" s="110"/>
      <c r="E7" s="135" t="s">
        <v>204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/>
      <c r="AM7" s="146"/>
      <c r="AN7" s="146"/>
      <c r="AO7" s="146"/>
      <c r="AP7" s="146"/>
      <c r="AQ7" s="146"/>
      <c r="AR7" s="146"/>
      <c r="AS7" s="59" t="s">
        <v>75</v>
      </c>
      <c r="AT7" s="241">
        <v>33</v>
      </c>
    </row>
    <row r="8" spans="1:51" ht="18" customHeight="1">
      <c r="A8" s="99"/>
      <c r="B8" s="100"/>
      <c r="C8" s="137" t="s">
        <v>208</v>
      </c>
      <c r="D8" s="138"/>
      <c r="E8" s="139" t="s">
        <v>209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/>
      <c r="AL8" s="150"/>
      <c r="AM8" s="150"/>
      <c r="AN8" s="150"/>
      <c r="AO8" s="60" t="s">
        <v>76</v>
      </c>
      <c r="AP8" s="150"/>
      <c r="AQ8" s="150"/>
      <c r="AR8" s="150"/>
      <c r="AS8" s="151"/>
      <c r="AT8" s="241"/>
    </row>
    <row r="9" spans="1:51" ht="14.45" customHeight="1">
      <c r="A9" s="99" t="s">
        <v>150</v>
      </c>
      <c r="B9" s="100"/>
      <c r="C9" s="134" t="s">
        <v>205</v>
      </c>
      <c r="D9" s="110"/>
      <c r="E9" s="135" t="s">
        <v>271</v>
      </c>
      <c r="F9" s="111"/>
      <c r="G9" s="92">
        <v>505900557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42">
        <v>26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42"/>
    </row>
    <row r="11" spans="1:51" ht="14.45" customHeight="1">
      <c r="A11" s="99" t="s">
        <v>151</v>
      </c>
      <c r="B11" s="100"/>
      <c r="C11" s="134" t="s">
        <v>272</v>
      </c>
      <c r="D11" s="110"/>
      <c r="E11" s="135" t="s">
        <v>273</v>
      </c>
      <c r="F11" s="111"/>
      <c r="G11" s="92">
        <v>509208947</v>
      </c>
      <c r="H11" s="92"/>
      <c r="I11" s="92"/>
      <c r="J11" s="92">
        <v>23128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42">
        <v>48</v>
      </c>
    </row>
    <row r="12" spans="1:51" ht="18" customHeight="1">
      <c r="A12" s="99"/>
      <c r="B12" s="100"/>
      <c r="C12" s="137" t="s">
        <v>274</v>
      </c>
      <c r="D12" s="138"/>
      <c r="E12" s="139" t="s">
        <v>275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42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43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43"/>
    </row>
    <row r="15" spans="1:51" ht="15" customHeight="1">
      <c r="A15" s="144" t="s">
        <v>166</v>
      </c>
      <c r="B15" s="100"/>
      <c r="C15" s="134" t="s">
        <v>206</v>
      </c>
      <c r="D15" s="110"/>
      <c r="E15" s="135" t="s">
        <v>207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214</v>
      </c>
      <c r="S15" s="108"/>
      <c r="T15" s="108"/>
      <c r="U15" s="108"/>
      <c r="V15" s="49" t="s">
        <v>73</v>
      </c>
      <c r="W15" s="107" t="s">
        <v>215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217</v>
      </c>
      <c r="AM15" s="146"/>
      <c r="AN15" s="146"/>
      <c r="AO15" s="146"/>
      <c r="AP15" s="146"/>
      <c r="AQ15" s="146"/>
      <c r="AR15" s="146"/>
      <c r="AS15" s="59" t="s">
        <v>194</v>
      </c>
      <c r="AT15" s="242">
        <v>50</v>
      </c>
    </row>
    <row r="16" spans="1:51" ht="18" customHeight="1">
      <c r="A16" s="99"/>
      <c r="B16" s="100"/>
      <c r="C16" s="137" t="s">
        <v>212</v>
      </c>
      <c r="D16" s="138"/>
      <c r="E16" s="139" t="s">
        <v>213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263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218</v>
      </c>
      <c r="AL16" s="150"/>
      <c r="AM16" s="150"/>
      <c r="AN16" s="150"/>
      <c r="AO16" s="60" t="s">
        <v>195</v>
      </c>
      <c r="AP16" s="150" t="s">
        <v>219</v>
      </c>
      <c r="AQ16" s="150"/>
      <c r="AR16" s="150"/>
      <c r="AS16" s="151"/>
      <c r="AT16" s="242"/>
    </row>
    <row r="17" spans="1:46">
      <c r="A17" s="99" t="s">
        <v>6</v>
      </c>
      <c r="B17" s="100"/>
      <c r="C17" s="157" t="str">
        <f>IF(P16="","",P16)</f>
        <v>千葉県千葉市花見川区朝日ケ丘３－１５－２６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043-276-5789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216</v>
      </c>
      <c r="D21" s="78"/>
      <c r="E21" s="78">
        <v>8946</v>
      </c>
      <c r="F21" s="78"/>
      <c r="G21" s="78">
        <v>1150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220</v>
      </c>
      <c r="C25" s="134" t="s">
        <v>221</v>
      </c>
      <c r="D25" s="110"/>
      <c r="E25" s="135" t="s">
        <v>222</v>
      </c>
      <c r="F25" s="111"/>
      <c r="G25" s="121">
        <v>6</v>
      </c>
      <c r="H25" s="117"/>
      <c r="I25" s="115" t="s">
        <v>259</v>
      </c>
      <c r="J25" s="116"/>
      <c r="K25" s="116"/>
      <c r="L25" s="117"/>
      <c r="M25" s="121">
        <v>513309189</v>
      </c>
      <c r="N25" s="116"/>
      <c r="O25" s="117"/>
      <c r="P25" s="121">
        <v>148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240</v>
      </c>
      <c r="D26" s="138"/>
      <c r="E26" s="139" t="s">
        <v>241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203</v>
      </c>
      <c r="D27" s="110"/>
      <c r="E27" s="135" t="s">
        <v>223</v>
      </c>
      <c r="F27" s="111"/>
      <c r="G27" s="121">
        <v>6</v>
      </c>
      <c r="H27" s="117"/>
      <c r="I27" s="115" t="s">
        <v>260</v>
      </c>
      <c r="J27" s="116"/>
      <c r="K27" s="116"/>
      <c r="L27" s="117"/>
      <c r="M27" s="121">
        <v>514281831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208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224</v>
      </c>
      <c r="D29" s="110"/>
      <c r="E29" s="135" t="s">
        <v>225</v>
      </c>
      <c r="F29" s="111"/>
      <c r="G29" s="121">
        <v>6</v>
      </c>
      <c r="H29" s="117"/>
      <c r="I29" s="115" t="s">
        <v>261</v>
      </c>
      <c r="J29" s="116"/>
      <c r="K29" s="116"/>
      <c r="L29" s="117"/>
      <c r="M29" s="121">
        <v>515534940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206</v>
      </c>
      <c r="D31" s="110"/>
      <c r="E31" s="135" t="s">
        <v>232</v>
      </c>
      <c r="F31" s="111"/>
      <c r="G31" s="121">
        <v>6</v>
      </c>
      <c r="H31" s="117"/>
      <c r="I31" s="115" t="s">
        <v>259</v>
      </c>
      <c r="J31" s="116"/>
      <c r="K31" s="116"/>
      <c r="L31" s="117"/>
      <c r="M31" s="121">
        <v>515533741</v>
      </c>
      <c r="N31" s="116"/>
      <c r="O31" s="117"/>
      <c r="P31" s="121">
        <v>164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212</v>
      </c>
      <c r="D32" s="138"/>
      <c r="E32" s="139" t="s">
        <v>251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226</v>
      </c>
      <c r="D33" s="110"/>
      <c r="E33" s="135" t="s">
        <v>227</v>
      </c>
      <c r="F33" s="111"/>
      <c r="G33" s="121">
        <v>6</v>
      </c>
      <c r="H33" s="117"/>
      <c r="I33" s="115" t="s">
        <v>259</v>
      </c>
      <c r="J33" s="116"/>
      <c r="K33" s="116"/>
      <c r="L33" s="117"/>
      <c r="M33" s="121">
        <v>515533873</v>
      </c>
      <c r="N33" s="116"/>
      <c r="O33" s="117"/>
      <c r="P33" s="121">
        <v>147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9" t="s">
        <v>246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228</v>
      </c>
      <c r="D35" s="110"/>
      <c r="E35" s="135" t="s">
        <v>229</v>
      </c>
      <c r="F35" s="111"/>
      <c r="G35" s="121">
        <v>6</v>
      </c>
      <c r="H35" s="117"/>
      <c r="I35" s="115" t="s">
        <v>259</v>
      </c>
      <c r="J35" s="116"/>
      <c r="K35" s="116"/>
      <c r="L35" s="117"/>
      <c r="M35" s="121">
        <v>515533986</v>
      </c>
      <c r="N35" s="116"/>
      <c r="O35" s="117"/>
      <c r="P35" s="121">
        <v>163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247</v>
      </c>
      <c r="D36" s="138"/>
      <c r="E36" s="139" t="s">
        <v>248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233</v>
      </c>
      <c r="D37" s="110"/>
      <c r="E37" s="135" t="s">
        <v>234</v>
      </c>
      <c r="F37" s="111"/>
      <c r="G37" s="121">
        <v>6</v>
      </c>
      <c r="H37" s="117"/>
      <c r="I37" s="115" t="s">
        <v>259</v>
      </c>
      <c r="J37" s="116"/>
      <c r="K37" s="116"/>
      <c r="L37" s="117"/>
      <c r="M37" s="121">
        <v>515534699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252</v>
      </c>
      <c r="D38" s="138"/>
      <c r="E38" s="139" t="s">
        <v>253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230</v>
      </c>
      <c r="D39" s="110"/>
      <c r="E39" s="135" t="s">
        <v>231</v>
      </c>
      <c r="F39" s="111"/>
      <c r="G39" s="121">
        <v>6</v>
      </c>
      <c r="H39" s="117"/>
      <c r="I39" s="115" t="s">
        <v>259</v>
      </c>
      <c r="J39" s="116"/>
      <c r="K39" s="116"/>
      <c r="L39" s="117"/>
      <c r="M39" s="121">
        <v>515534719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249</v>
      </c>
      <c r="D40" s="138"/>
      <c r="E40" s="139" t="s">
        <v>250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235</v>
      </c>
      <c r="D41" s="110"/>
      <c r="E41" s="135" t="s">
        <v>236</v>
      </c>
      <c r="F41" s="111"/>
      <c r="G41" s="121">
        <v>6</v>
      </c>
      <c r="H41" s="117"/>
      <c r="I41" s="115" t="s">
        <v>260</v>
      </c>
      <c r="J41" s="116"/>
      <c r="K41" s="116"/>
      <c r="L41" s="117"/>
      <c r="M41" s="121">
        <v>515535105</v>
      </c>
      <c r="N41" s="116"/>
      <c r="O41" s="117"/>
      <c r="P41" s="121">
        <v>154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254</v>
      </c>
      <c r="D42" s="138"/>
      <c r="E42" s="139" t="s">
        <v>255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264</v>
      </c>
      <c r="D43" s="110"/>
      <c r="E43" s="135" t="s">
        <v>265</v>
      </c>
      <c r="F43" s="111"/>
      <c r="G43" s="121">
        <v>5</v>
      </c>
      <c r="H43" s="117"/>
      <c r="I43" s="115" t="s">
        <v>268</v>
      </c>
      <c r="J43" s="116"/>
      <c r="K43" s="116"/>
      <c r="L43" s="117"/>
      <c r="M43" s="121">
        <v>518214173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266</v>
      </c>
      <c r="D44" s="138"/>
      <c r="E44" s="139" t="s">
        <v>267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237</v>
      </c>
      <c r="D45" s="110"/>
      <c r="E45" s="135" t="s">
        <v>238</v>
      </c>
      <c r="F45" s="111"/>
      <c r="G45" s="121">
        <v>4</v>
      </c>
      <c r="H45" s="117"/>
      <c r="I45" s="115" t="s">
        <v>262</v>
      </c>
      <c r="J45" s="116"/>
      <c r="K45" s="116"/>
      <c r="L45" s="117"/>
      <c r="M45" s="121">
        <v>516680925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256</v>
      </c>
      <c r="D46" s="138"/>
      <c r="E46" s="139" t="s">
        <v>257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203</v>
      </c>
      <c r="D47" s="110"/>
      <c r="E47" s="135" t="s">
        <v>239</v>
      </c>
      <c r="F47" s="111"/>
      <c r="G47" s="121">
        <v>3</v>
      </c>
      <c r="H47" s="117"/>
      <c r="I47" s="115" t="s">
        <v>260</v>
      </c>
      <c r="J47" s="116"/>
      <c r="K47" s="116"/>
      <c r="L47" s="117"/>
      <c r="M47" s="121">
        <v>515111222</v>
      </c>
      <c r="N47" s="116"/>
      <c r="O47" s="117"/>
      <c r="P47" s="121">
        <v>138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208</v>
      </c>
      <c r="D48" s="179"/>
      <c r="E48" s="180" t="s">
        <v>258</v>
      </c>
      <c r="F48" s="181"/>
      <c r="G48" s="173"/>
      <c r="H48" s="174"/>
      <c r="I48" s="118"/>
      <c r="J48" s="119"/>
      <c r="K48" s="119"/>
      <c r="L48" s="120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5">
        <v>13</v>
      </c>
      <c r="B49" s="132">
        <v>13</v>
      </c>
      <c r="C49" s="134" t="s">
        <v>276</v>
      </c>
      <c r="D49" s="110"/>
      <c r="E49" s="135" t="s">
        <v>277</v>
      </c>
      <c r="F49" s="111"/>
      <c r="G49" s="121">
        <v>5</v>
      </c>
      <c r="H49" s="117"/>
      <c r="I49" s="115" t="s">
        <v>280</v>
      </c>
      <c r="J49" s="116"/>
      <c r="K49" s="116"/>
      <c r="L49" s="117"/>
      <c r="M49" s="121">
        <v>513085015</v>
      </c>
      <c r="N49" s="116"/>
      <c r="O49" s="117"/>
      <c r="P49" s="121">
        <v>155</v>
      </c>
      <c r="Q49" s="116"/>
      <c r="R49" s="116"/>
      <c r="S49" s="116"/>
      <c r="T49" s="1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177"/>
      <c r="C50" s="137" t="s">
        <v>278</v>
      </c>
      <c r="D50" s="138"/>
      <c r="E50" s="139" t="s">
        <v>279</v>
      </c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73"/>
      <c r="Q50" s="175"/>
      <c r="R50" s="175"/>
      <c r="S50" s="175"/>
      <c r="T50" s="20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6">
        <v>14</v>
      </c>
      <c r="C51" s="134" t="s">
        <v>269</v>
      </c>
      <c r="D51" s="110"/>
      <c r="E51" s="135" t="s">
        <v>269</v>
      </c>
      <c r="F51" s="111"/>
      <c r="G51" s="121" t="s">
        <v>270</v>
      </c>
      <c r="H51" s="117"/>
      <c r="I51" s="115" t="s">
        <v>269</v>
      </c>
      <c r="J51" s="116"/>
      <c r="K51" s="116"/>
      <c r="L51" s="117"/>
      <c r="M51" s="121" t="s">
        <v>270</v>
      </c>
      <c r="N51" s="116"/>
      <c r="O51" s="117"/>
      <c r="P51" s="232"/>
      <c r="Q51" s="233"/>
      <c r="R51" s="233"/>
      <c r="S51" s="233"/>
      <c r="T51" s="23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0"/>
      <c r="C52" s="137" t="s">
        <v>269</v>
      </c>
      <c r="D52" s="138"/>
      <c r="E52" s="139" t="s">
        <v>269</v>
      </c>
      <c r="F52" s="140"/>
      <c r="G52" s="118"/>
      <c r="H52" s="120"/>
      <c r="I52" s="118"/>
      <c r="J52" s="119"/>
      <c r="K52" s="119"/>
      <c r="L52" s="120"/>
      <c r="M52" s="118"/>
      <c r="N52" s="119"/>
      <c r="O52" s="120"/>
      <c r="P52" s="237"/>
      <c r="Q52" s="238"/>
      <c r="R52" s="238"/>
      <c r="S52" s="238"/>
      <c r="T52" s="23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44">
        <f>LEN(A55)</f>
        <v>58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67" yWindow="45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47" t="s">
        <v>0</v>
      </c>
      <c r="B2" s="247"/>
      <c r="C2" s="250" t="str">
        <f>IF(入力!C3="","",入力!C3)</f>
        <v>てっぺん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13</v>
      </c>
      <c r="B4" s="247"/>
      <c r="C4" s="251">
        <f>IF(入力!C4="","",IF(入力!C5="",入力!C4,入力!C4&amp;"　　"&amp;入力!C5))</f>
        <v>434146625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臼井　拓也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514689311</v>
      </c>
      <c r="H7" s="249"/>
      <c r="I7" s="249"/>
      <c r="J7" s="249" t="str">
        <f>IF(入力!J7="","",入力!J7)</f>
        <v/>
      </c>
      <c r="K7" s="249"/>
      <c r="L7" s="249"/>
      <c r="M7" s="249" t="str">
        <f>IF(入力!M7="","",入力!M7)</f>
        <v/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2</v>
      </c>
      <c r="B9" s="247"/>
      <c r="C9" s="259" t="str">
        <f>IF(入力!C10="","",入力!C10&amp;"　"&amp;入力!E10)</f>
        <v>吉田　侑矢</v>
      </c>
      <c r="D9" s="260"/>
      <c r="E9" s="260"/>
      <c r="F9" s="260"/>
      <c r="G9" s="249">
        <f>IF(入力!G9="","",入力!G9)</f>
        <v>505900557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3</v>
      </c>
      <c r="B11" s="247"/>
      <c r="C11" s="259" t="str">
        <f>IF(入力!C12="","",入力!C12&amp;"　"&amp;入力!E12)</f>
        <v>當間　万亀子</v>
      </c>
      <c r="D11" s="260"/>
      <c r="E11" s="260"/>
      <c r="F11" s="260"/>
      <c r="G11" s="249">
        <f>IF(入力!G11="","",入力!G11)</f>
        <v>509208947</v>
      </c>
      <c r="H11" s="249"/>
      <c r="I11" s="249"/>
      <c r="J11" s="249">
        <f>IF(入力!J11="","",入力!J11)</f>
        <v>23128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/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川村　英樹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47" t="s">
        <v>6</v>
      </c>
      <c r="B17" s="247"/>
      <c r="C17" s="250" t="str">
        <f>IF(入力!C17="","",入力!C17&amp;"　"&amp;入力!E17)</f>
        <v>千葉県千葉市花見川区朝日ケ丘３－１５－２６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043-276-5789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>090－8946－1150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16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谷　俊造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千葉市立朝日ケ丘小学校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513309189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臼井　大地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千葉市立園生小学校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514281831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小田　遥瞬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千葉市立美浜打瀬小学校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515534940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川村　海翔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千葉市立朝日ケ丘小学校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515533741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兒玉　幸大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千葉市立朝日ケ丘小学校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515533873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尾形　音和</v>
      </c>
      <c r="D35" s="260"/>
      <c r="E35" s="260"/>
      <c r="F35" s="260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千葉市立朝日ケ丘小学校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515533986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瀬戸　飛夢</v>
      </c>
      <c r="D37" s="260"/>
      <c r="E37" s="260"/>
      <c r="F37" s="260"/>
      <c r="G37" s="247">
        <f>IF(入力!G37="","",入力!G37)</f>
        <v>6</v>
      </c>
      <c r="H37" s="247" t="str">
        <f>IF(入力!H37="","",入力!H37)</f>
        <v/>
      </c>
      <c r="I37" s="247" t="str">
        <f>IF(入力!I37="","",入力!I37)</f>
        <v>千葉市立朝日ケ丘小学校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515534699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冨田　涼介</v>
      </c>
      <c r="D39" s="260"/>
      <c r="E39" s="260"/>
      <c r="F39" s="260"/>
      <c r="G39" s="247">
        <f>IF(入力!G39="","",入力!G39)</f>
        <v>6</v>
      </c>
      <c r="H39" s="247" t="str">
        <f>IF(入力!H39="","",入力!H39)</f>
        <v/>
      </c>
      <c r="I39" s="247" t="str">
        <f>IF(入力!I39="","",入力!I39)</f>
        <v>千葉市立朝日ケ丘小学校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515534719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荒井　耀道</v>
      </c>
      <c r="D41" s="260"/>
      <c r="E41" s="260"/>
      <c r="F41" s="260"/>
      <c r="G41" s="247">
        <f>IF(入力!G41="","",入力!G41)</f>
        <v>6</v>
      </c>
      <c r="H41" s="247" t="str">
        <f>IF(入力!H41="","",入力!H41)</f>
        <v/>
      </c>
      <c r="I41" s="247" t="str">
        <f>IF(入力!I41="","",入力!I41)</f>
        <v>千葉市立園生小学校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515535105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坂口　祥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千葉市立千草台東小学校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518214173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小笠原　智也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千葉市立小中台南小学校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516680925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臼井　晃太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千葉市立園生小学校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515111222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6"/>
      <c r="AW1" s="286"/>
      <c r="AX1" s="4" t="s">
        <v>28</v>
      </c>
      <c r="AY1" s="5"/>
      <c r="AZ1" s="286"/>
      <c r="BA1" s="286"/>
      <c r="BB1" s="4" t="s">
        <v>29</v>
      </c>
      <c r="BC1" s="5"/>
      <c r="BD1" s="286"/>
      <c r="BE1" s="28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7" t="s">
        <v>65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28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44" t="s">
        <v>32</v>
      </c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47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50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24">
        <v>36</v>
      </c>
      <c r="I12" s="325"/>
      <c r="J12" s="326"/>
      <c r="K12" s="4"/>
    </row>
    <row r="13" spans="1:60" ht="13.5" customHeight="1">
      <c r="F13" s="4" t="s">
        <v>35</v>
      </c>
      <c r="G13" s="4"/>
      <c r="H13" s="327"/>
      <c r="I13" s="328"/>
      <c r="J13" s="3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0"/>
      <c r="I14" s="331"/>
      <c r="J14" s="33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53" t="s">
        <v>37</v>
      </c>
      <c r="D16" s="298"/>
      <c r="E16" s="298"/>
      <c r="F16" s="298"/>
      <c r="G16" s="299"/>
      <c r="H16" s="322" t="s">
        <v>66</v>
      </c>
      <c r="I16" s="323"/>
      <c r="J16" s="323"/>
      <c r="K16" s="298" t="str">
        <f>IF(入力!C2="","",入力!C2)</f>
        <v>ﾃｯﾍﾟﾝ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35" t="s">
        <v>67</v>
      </c>
      <c r="Z16" s="336"/>
      <c r="AA16" s="336"/>
      <c r="AB16" s="336"/>
      <c r="AC16" s="336"/>
      <c r="AD16" s="336"/>
      <c r="AE16" s="336"/>
      <c r="AF16" s="336"/>
      <c r="AG16" s="336"/>
      <c r="AH16" s="336"/>
      <c r="AI16" s="337"/>
      <c r="AJ16" s="289" t="s">
        <v>38</v>
      </c>
      <c r="AK16" s="290"/>
      <c r="AL16" s="290"/>
      <c r="AM16" s="291"/>
      <c r="AN16" s="316" t="str">
        <f>IF(入力!P3="","",入力!P3)</f>
        <v>千葉市</v>
      </c>
      <c r="AO16" s="317"/>
      <c r="AP16" s="317"/>
      <c r="AQ16" s="317"/>
      <c r="AR16" s="317"/>
      <c r="AS16" s="317"/>
      <c r="AT16" s="290" t="s">
        <v>68</v>
      </c>
      <c r="AU16" s="291"/>
      <c r="AV16" s="297" t="s">
        <v>39</v>
      </c>
      <c r="AW16" s="298"/>
      <c r="AX16" s="298"/>
      <c r="AY16" s="299"/>
      <c r="AZ16" s="304" t="str">
        <f>IF(入力!P5="","",入力!P5)</f>
        <v/>
      </c>
      <c r="BA16" s="305"/>
      <c r="BB16" s="305"/>
      <c r="BC16" s="305"/>
      <c r="BD16" s="305"/>
      <c r="BE16" s="305"/>
      <c r="BF16" s="356" t="s">
        <v>40</v>
      </c>
    </row>
    <row r="17" spans="3:58" ht="4.5" customHeight="1">
      <c r="C17" s="354"/>
      <c r="D17" s="301"/>
      <c r="E17" s="301"/>
      <c r="F17" s="301"/>
      <c r="G17" s="302"/>
      <c r="H17" s="314" t="str">
        <f>IF(入力!C3="","",入力!C3)</f>
        <v>てっぺん</v>
      </c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0" t="str">
        <f>IF(入力!J3="","","("&amp;入力!J3&amp;")")</f>
        <v>(男子)</v>
      </c>
      <c r="V17" s="310"/>
      <c r="W17" s="310"/>
      <c r="X17" s="311"/>
      <c r="Y17" s="338">
        <f>IF(入力!C4="","",入力!C4)</f>
        <v>434146625</v>
      </c>
      <c r="Z17" s="339"/>
      <c r="AA17" s="339"/>
      <c r="AB17" s="339"/>
      <c r="AC17" s="339"/>
      <c r="AD17" s="339"/>
      <c r="AE17" s="339"/>
      <c r="AF17" s="339"/>
      <c r="AG17" s="339"/>
      <c r="AH17" s="339"/>
      <c r="AI17" s="340"/>
      <c r="AJ17" s="292"/>
      <c r="AK17" s="293"/>
      <c r="AL17" s="293"/>
      <c r="AM17" s="294"/>
      <c r="AN17" s="318"/>
      <c r="AO17" s="319"/>
      <c r="AP17" s="319"/>
      <c r="AQ17" s="319"/>
      <c r="AR17" s="319"/>
      <c r="AS17" s="319"/>
      <c r="AT17" s="293"/>
      <c r="AU17" s="294"/>
      <c r="AV17" s="300"/>
      <c r="AW17" s="301"/>
      <c r="AX17" s="301"/>
      <c r="AY17" s="302"/>
      <c r="AZ17" s="306"/>
      <c r="BA17" s="307"/>
      <c r="BB17" s="307"/>
      <c r="BC17" s="307"/>
      <c r="BD17" s="307"/>
      <c r="BE17" s="307"/>
      <c r="BF17" s="357"/>
    </row>
    <row r="18" spans="3:58" ht="16.5" customHeight="1">
      <c r="C18" s="355"/>
      <c r="D18" s="279"/>
      <c r="E18" s="279"/>
      <c r="F18" s="279"/>
      <c r="G18" s="303"/>
      <c r="H18" s="282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312"/>
      <c r="V18" s="312"/>
      <c r="W18" s="312"/>
      <c r="X18" s="313"/>
      <c r="Y18" s="341"/>
      <c r="Z18" s="342"/>
      <c r="AA18" s="342"/>
      <c r="AB18" s="342"/>
      <c r="AC18" s="342"/>
      <c r="AD18" s="342"/>
      <c r="AE18" s="342"/>
      <c r="AF18" s="342"/>
      <c r="AG18" s="342"/>
      <c r="AH18" s="342"/>
      <c r="AI18" s="343"/>
      <c r="AJ18" s="295"/>
      <c r="AK18" s="285"/>
      <c r="AL18" s="285"/>
      <c r="AM18" s="296"/>
      <c r="AN18" s="320"/>
      <c r="AO18" s="321"/>
      <c r="AP18" s="321"/>
      <c r="AQ18" s="321"/>
      <c r="AR18" s="321"/>
      <c r="AS18" s="321"/>
      <c r="AT18" s="285"/>
      <c r="AU18" s="296"/>
      <c r="AV18" s="280"/>
      <c r="AW18" s="279"/>
      <c r="AX18" s="279"/>
      <c r="AY18" s="303"/>
      <c r="AZ18" s="308" t="str">
        <f>IF(入力!AE5="","",入力!AE5)</f>
        <v/>
      </c>
      <c r="BA18" s="309"/>
      <c r="BB18" s="309"/>
      <c r="BC18" s="309"/>
      <c r="BD18" s="309"/>
      <c r="BE18" s="309"/>
      <c r="BF18" s="13" t="s">
        <v>41</v>
      </c>
    </row>
    <row r="19" spans="3:58" ht="15" customHeight="1">
      <c r="C19" s="333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268" t="s">
        <v>42</v>
      </c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 t="s">
        <v>69</v>
      </c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 t="s">
        <v>70</v>
      </c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88"/>
    </row>
    <row r="20" spans="3:58" ht="15" customHeight="1">
      <c r="C20" s="267" t="s">
        <v>43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6" t="str">
        <f>IF(入力!J7="","",入力!J7)</f>
        <v/>
      </c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 t="str">
        <f>IF(入力!J9="","",入力!J9)</f>
        <v/>
      </c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>
        <f>IF(入力!J11="","",入力!J11)</f>
        <v>23128</v>
      </c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77"/>
    </row>
    <row r="21" spans="3:58" ht="15" customHeight="1">
      <c r="C21" s="267" t="s">
        <v>44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6" t="str">
        <f>IF(入力!M7="","",入力!M7)</f>
        <v/>
      </c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 t="str">
        <f>IF(入力!M9="","",入力!M9)</f>
        <v/>
      </c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 t="str">
        <f>IF(入力!M11="","",入力!M11)</f>
        <v/>
      </c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77"/>
    </row>
    <row r="22" spans="3:58" ht="12" customHeight="1">
      <c r="C22" s="361" t="s">
        <v>71</v>
      </c>
      <c r="D22" s="362"/>
      <c r="E22" s="362"/>
      <c r="F22" s="362"/>
      <c r="G22" s="363"/>
      <c r="H22" s="364" t="str">
        <f>IF(入力!C7="","",入力!C7&amp;"　"&amp;入力!E7)</f>
        <v>ｳｽｲ　ﾀｸﾔ</v>
      </c>
      <c r="I22" s="269"/>
      <c r="J22" s="269"/>
      <c r="K22" s="269"/>
      <c r="L22" s="269"/>
      <c r="M22" s="269"/>
      <c r="N22" s="269"/>
      <c r="O22" s="269"/>
      <c r="P22" s="269"/>
      <c r="Q22" s="270"/>
      <c r="R22" s="278" t="s">
        <v>45</v>
      </c>
      <c r="S22" s="269"/>
      <c r="T22" s="271">
        <f>IF(入力!AT7="","",入力!AT7)</f>
        <v>33</v>
      </c>
      <c r="U22" s="272"/>
      <c r="V22" s="273"/>
      <c r="W22" s="278" t="s">
        <v>46</v>
      </c>
      <c r="X22" s="278"/>
      <c r="Y22" s="278"/>
      <c r="Z22" s="14" t="s">
        <v>72</v>
      </c>
      <c r="AA22" s="15"/>
      <c r="AB22" s="269" t="str">
        <f>IF(入力!R7="","",入力!R7)</f>
        <v/>
      </c>
      <c r="AC22" s="269"/>
      <c r="AD22" s="269"/>
      <c r="AE22" s="269"/>
      <c r="AF22" s="16" t="s">
        <v>73</v>
      </c>
      <c r="AG22" s="269" t="str">
        <f>IF(入力!W7="","",入力!W7)</f>
        <v/>
      </c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70"/>
      <c r="AU22" s="278" t="s">
        <v>47</v>
      </c>
      <c r="AV22" s="269"/>
      <c r="AW22" s="269"/>
      <c r="AX22" s="17" t="s">
        <v>74</v>
      </c>
      <c r="AY22" s="269" t="str">
        <f>IF(入力!AL7="","",入力!AL7)</f>
        <v/>
      </c>
      <c r="AZ22" s="269"/>
      <c r="BA22" s="269"/>
      <c r="BB22" s="269"/>
      <c r="BC22" s="269"/>
      <c r="BD22" s="269"/>
      <c r="BE22" s="269"/>
      <c r="BF22" s="18" t="s">
        <v>75</v>
      </c>
    </row>
    <row r="23" spans="3:58" ht="19.5" customHeight="1">
      <c r="C23" s="355" t="s">
        <v>48</v>
      </c>
      <c r="D23" s="279"/>
      <c r="E23" s="279"/>
      <c r="F23" s="279"/>
      <c r="G23" s="303"/>
      <c r="H23" s="330" t="str">
        <f>IF(入力!C8="","",入力!C8&amp;"　"&amp;入力!E8)</f>
        <v>臼井　拓也</v>
      </c>
      <c r="I23" s="331"/>
      <c r="J23" s="331"/>
      <c r="K23" s="331"/>
      <c r="L23" s="331"/>
      <c r="M23" s="331"/>
      <c r="N23" s="331"/>
      <c r="O23" s="331"/>
      <c r="P23" s="331"/>
      <c r="Q23" s="332"/>
      <c r="R23" s="279"/>
      <c r="S23" s="279"/>
      <c r="T23" s="274"/>
      <c r="U23" s="275"/>
      <c r="V23" s="276"/>
      <c r="W23" s="285"/>
      <c r="X23" s="285"/>
      <c r="Y23" s="285"/>
      <c r="Z23" s="282" t="str">
        <f>IF(入力!P8="","",入力!P8)</f>
        <v/>
      </c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  <c r="AT23" s="284"/>
      <c r="AU23" s="279"/>
      <c r="AV23" s="279"/>
      <c r="AW23" s="279"/>
      <c r="AX23" s="280" t="str">
        <f>IF(入力!AK8="","",入力!AK8)</f>
        <v/>
      </c>
      <c r="AY23" s="279"/>
      <c r="AZ23" s="279"/>
      <c r="BA23" s="279"/>
      <c r="BB23" s="19" t="s">
        <v>76</v>
      </c>
      <c r="BC23" s="279" t="str">
        <f>IF(入力!AP8="","",入力!AP8)</f>
        <v/>
      </c>
      <c r="BD23" s="279"/>
      <c r="BE23" s="279"/>
      <c r="BF23" s="281"/>
    </row>
    <row r="24" spans="3:58" ht="12" customHeight="1">
      <c r="C24" s="361" t="s">
        <v>77</v>
      </c>
      <c r="D24" s="362"/>
      <c r="E24" s="362"/>
      <c r="F24" s="362"/>
      <c r="G24" s="363"/>
      <c r="H24" s="364" t="str">
        <f>IF(入力!C9="","",入力!C9&amp;"　"&amp;入力!E9)</f>
        <v>ﾖｼﾀﾞ　ﾕｳﾔ</v>
      </c>
      <c r="I24" s="269"/>
      <c r="J24" s="269"/>
      <c r="K24" s="269"/>
      <c r="L24" s="269"/>
      <c r="M24" s="269"/>
      <c r="N24" s="269"/>
      <c r="O24" s="269"/>
      <c r="P24" s="269"/>
      <c r="Q24" s="270"/>
      <c r="R24" s="278" t="s">
        <v>45</v>
      </c>
      <c r="S24" s="269"/>
      <c r="T24" s="271">
        <f>IF(入力!AT9="","",入力!AT9)</f>
        <v>26</v>
      </c>
      <c r="U24" s="272"/>
      <c r="V24" s="273"/>
      <c r="W24" s="278" t="s">
        <v>46</v>
      </c>
      <c r="X24" s="278"/>
      <c r="Y24" s="278"/>
      <c r="Z24" s="14" t="s">
        <v>72</v>
      </c>
      <c r="AA24" s="15"/>
      <c r="AB24" s="269" t="str">
        <f>IF(入力!R9="","",入力!R9)</f>
        <v/>
      </c>
      <c r="AC24" s="269"/>
      <c r="AD24" s="269"/>
      <c r="AE24" s="269"/>
      <c r="AF24" s="16" t="s">
        <v>73</v>
      </c>
      <c r="AG24" s="269" t="str">
        <f>IF(入力!W9="","",入力!W9)</f>
        <v/>
      </c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70"/>
      <c r="AU24" s="278" t="s">
        <v>47</v>
      </c>
      <c r="AV24" s="269"/>
      <c r="AW24" s="269"/>
      <c r="AX24" s="17" t="s">
        <v>74</v>
      </c>
      <c r="AY24" s="269" t="str">
        <f>IF(入力!AL9="","",入力!AL9)</f>
        <v/>
      </c>
      <c r="AZ24" s="269"/>
      <c r="BA24" s="269"/>
      <c r="BB24" s="269"/>
      <c r="BC24" s="269"/>
      <c r="BD24" s="269"/>
      <c r="BE24" s="269"/>
      <c r="BF24" s="18" t="s">
        <v>75</v>
      </c>
    </row>
    <row r="25" spans="3:58" ht="19.5" customHeight="1">
      <c r="C25" s="355" t="s">
        <v>78</v>
      </c>
      <c r="D25" s="279"/>
      <c r="E25" s="279"/>
      <c r="F25" s="279"/>
      <c r="G25" s="303"/>
      <c r="H25" s="330" t="str">
        <f>IF(入力!C10="","",入力!C10&amp;"　"&amp;入力!E10)</f>
        <v>吉田　侑矢</v>
      </c>
      <c r="I25" s="331"/>
      <c r="J25" s="331"/>
      <c r="K25" s="331"/>
      <c r="L25" s="331"/>
      <c r="M25" s="331"/>
      <c r="N25" s="331"/>
      <c r="O25" s="331"/>
      <c r="P25" s="331"/>
      <c r="Q25" s="332"/>
      <c r="R25" s="279"/>
      <c r="S25" s="279"/>
      <c r="T25" s="274"/>
      <c r="U25" s="275"/>
      <c r="V25" s="276"/>
      <c r="W25" s="285"/>
      <c r="X25" s="285"/>
      <c r="Y25" s="285"/>
      <c r="Z25" s="282" t="str">
        <f>IF(入力!P10="","",入力!P10)</f>
        <v/>
      </c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4"/>
      <c r="AU25" s="279"/>
      <c r="AV25" s="279"/>
      <c r="AW25" s="279"/>
      <c r="AX25" s="280" t="str">
        <f>IF(入力!AK10="","",入力!AK10)</f>
        <v/>
      </c>
      <c r="AY25" s="279"/>
      <c r="AZ25" s="279"/>
      <c r="BA25" s="279"/>
      <c r="BB25" s="19" t="s">
        <v>76</v>
      </c>
      <c r="BC25" s="279" t="str">
        <f>IF(入力!AP10="","",入力!AP10)</f>
        <v/>
      </c>
      <c r="BD25" s="279"/>
      <c r="BE25" s="279"/>
      <c r="BF25" s="281"/>
    </row>
    <row r="26" spans="3:58" ht="12" customHeight="1">
      <c r="C26" s="361" t="s">
        <v>71</v>
      </c>
      <c r="D26" s="362"/>
      <c r="E26" s="362"/>
      <c r="F26" s="362"/>
      <c r="G26" s="363"/>
      <c r="H26" s="364" t="str">
        <f>IF(入力!C11="","",入力!C11&amp;"　"&amp;入力!E11)</f>
        <v>ﾄｳﾏ　ﾏｷｺ</v>
      </c>
      <c r="I26" s="269"/>
      <c r="J26" s="269"/>
      <c r="K26" s="269"/>
      <c r="L26" s="269"/>
      <c r="M26" s="269"/>
      <c r="N26" s="269"/>
      <c r="O26" s="269"/>
      <c r="P26" s="269"/>
      <c r="Q26" s="270"/>
      <c r="R26" s="278" t="s">
        <v>45</v>
      </c>
      <c r="S26" s="269"/>
      <c r="T26" s="271">
        <f>IF(入力!AT11="","",入力!AT11)</f>
        <v>48</v>
      </c>
      <c r="U26" s="272"/>
      <c r="V26" s="273"/>
      <c r="W26" s="278" t="s">
        <v>46</v>
      </c>
      <c r="X26" s="278"/>
      <c r="Y26" s="278"/>
      <c r="Z26" s="14" t="s">
        <v>72</v>
      </c>
      <c r="AA26" s="15"/>
      <c r="AB26" s="269" t="str">
        <f>IF(入力!R11="","",入力!R11)</f>
        <v/>
      </c>
      <c r="AC26" s="269"/>
      <c r="AD26" s="269"/>
      <c r="AE26" s="269"/>
      <c r="AF26" s="16" t="s">
        <v>73</v>
      </c>
      <c r="AG26" s="269" t="str">
        <f>IF(入力!W11="","",入力!W11)</f>
        <v/>
      </c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70"/>
      <c r="AU26" s="278" t="s">
        <v>47</v>
      </c>
      <c r="AV26" s="269"/>
      <c r="AW26" s="269"/>
      <c r="AX26" s="17" t="s">
        <v>74</v>
      </c>
      <c r="AY26" s="269" t="str">
        <f>IF(入力!AL11="","",入力!AL11)</f>
        <v/>
      </c>
      <c r="AZ26" s="269"/>
      <c r="BA26" s="269"/>
      <c r="BB26" s="269"/>
      <c r="BC26" s="269"/>
      <c r="BD26" s="269"/>
      <c r="BE26" s="269"/>
      <c r="BF26" s="18" t="s">
        <v>75</v>
      </c>
    </row>
    <row r="27" spans="3:58" ht="19.5" customHeight="1">
      <c r="C27" s="355" t="s">
        <v>79</v>
      </c>
      <c r="D27" s="279"/>
      <c r="E27" s="279"/>
      <c r="F27" s="279"/>
      <c r="G27" s="303"/>
      <c r="H27" s="330" t="str">
        <f>IF(入力!C12="","",入力!C12&amp;"　"&amp;入力!E12)</f>
        <v>當間　万亀子</v>
      </c>
      <c r="I27" s="331"/>
      <c r="J27" s="331"/>
      <c r="K27" s="331"/>
      <c r="L27" s="331"/>
      <c r="M27" s="331"/>
      <c r="N27" s="331"/>
      <c r="O27" s="331"/>
      <c r="P27" s="331"/>
      <c r="Q27" s="332"/>
      <c r="R27" s="279"/>
      <c r="S27" s="279"/>
      <c r="T27" s="274"/>
      <c r="U27" s="275"/>
      <c r="V27" s="276"/>
      <c r="W27" s="285"/>
      <c r="X27" s="285"/>
      <c r="Y27" s="285"/>
      <c r="Z27" s="282" t="str">
        <f>IF(入力!P12="","",入力!P12)</f>
        <v/>
      </c>
      <c r="AA27" s="283"/>
      <c r="AB27" s="283"/>
      <c r="AC27" s="283"/>
      <c r="AD27" s="283"/>
      <c r="AE27" s="283"/>
      <c r="AF27" s="283"/>
      <c r="AG27" s="283"/>
      <c r="AH27" s="283"/>
      <c r="AI27" s="283"/>
      <c r="AJ27" s="283"/>
      <c r="AK27" s="283"/>
      <c r="AL27" s="283"/>
      <c r="AM27" s="283"/>
      <c r="AN27" s="283"/>
      <c r="AO27" s="283"/>
      <c r="AP27" s="283"/>
      <c r="AQ27" s="283"/>
      <c r="AR27" s="283"/>
      <c r="AS27" s="283"/>
      <c r="AT27" s="284"/>
      <c r="AU27" s="279"/>
      <c r="AV27" s="279"/>
      <c r="AW27" s="279"/>
      <c r="AX27" s="280" t="str">
        <f>IF(入力!AK12="","",入力!AK12)</f>
        <v/>
      </c>
      <c r="AY27" s="279"/>
      <c r="AZ27" s="279"/>
      <c r="BA27" s="279"/>
      <c r="BB27" s="19" t="s">
        <v>76</v>
      </c>
      <c r="BC27" s="279" t="str">
        <f>IF(入力!AP12="","",入力!AP12)</f>
        <v/>
      </c>
      <c r="BD27" s="279"/>
      <c r="BE27" s="279"/>
      <c r="BF27" s="281"/>
    </row>
    <row r="28" spans="3:58" ht="12" customHeight="1">
      <c r="C28" s="361" t="s">
        <v>71</v>
      </c>
      <c r="D28" s="362"/>
      <c r="E28" s="362"/>
      <c r="F28" s="362"/>
      <c r="G28" s="363"/>
      <c r="H28" s="364" t="str">
        <f>IF(入力!C15="","",入力!C15&amp;"　"&amp;入力!E15)</f>
        <v>ｶﾜﾑﾗ　ﾋﾃﾞｷ</v>
      </c>
      <c r="I28" s="269"/>
      <c r="J28" s="269"/>
      <c r="K28" s="269"/>
      <c r="L28" s="269"/>
      <c r="M28" s="269"/>
      <c r="N28" s="269"/>
      <c r="O28" s="269"/>
      <c r="P28" s="269"/>
      <c r="Q28" s="270"/>
      <c r="R28" s="278" t="s">
        <v>45</v>
      </c>
      <c r="S28" s="269"/>
      <c r="T28" s="271">
        <f>IF(入力!AT15="","",入力!AT15)</f>
        <v>50</v>
      </c>
      <c r="U28" s="272"/>
      <c r="V28" s="273"/>
      <c r="W28" s="278" t="s">
        <v>46</v>
      </c>
      <c r="X28" s="278"/>
      <c r="Y28" s="278"/>
      <c r="Z28" s="14" t="s">
        <v>72</v>
      </c>
      <c r="AA28" s="15"/>
      <c r="AB28" s="269" t="str">
        <f>IF(入力!R15="","",入力!R15)</f>
        <v>262</v>
      </c>
      <c r="AC28" s="269"/>
      <c r="AD28" s="269"/>
      <c r="AE28" s="269"/>
      <c r="AF28" s="16" t="s">
        <v>73</v>
      </c>
      <c r="AG28" s="269" t="str">
        <f>IF(入力!W15="","",入力!W15)</f>
        <v>0019</v>
      </c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70"/>
      <c r="AU28" s="278" t="s">
        <v>47</v>
      </c>
      <c r="AV28" s="269"/>
      <c r="AW28" s="269"/>
      <c r="AX28" s="17" t="s">
        <v>74</v>
      </c>
      <c r="AY28" s="269" t="str">
        <f>IF(入力!AL15="","",入力!AL15)</f>
        <v>043</v>
      </c>
      <c r="AZ28" s="269"/>
      <c r="BA28" s="269"/>
      <c r="BB28" s="269"/>
      <c r="BC28" s="269"/>
      <c r="BD28" s="269"/>
      <c r="BE28" s="269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69" t="str">
        <f>IF(入力!C16="","",入力!C16&amp;"　"&amp;入力!E16)</f>
        <v>川村　英樹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59"/>
      <c r="S29" s="359"/>
      <c r="T29" s="366"/>
      <c r="U29" s="367"/>
      <c r="V29" s="368"/>
      <c r="W29" s="365"/>
      <c r="X29" s="365"/>
      <c r="Y29" s="365"/>
      <c r="Z29" s="382" t="str">
        <f>IF(入力!P16="","",入力!P16)</f>
        <v>千葉県千葉市花見川区朝日ケ丘３－１５－２６</v>
      </c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4"/>
      <c r="AU29" s="359"/>
      <c r="AV29" s="359"/>
      <c r="AW29" s="359"/>
      <c r="AX29" s="385" t="str">
        <f>IF(入力!AK16="","",入力!AK16)</f>
        <v>276</v>
      </c>
      <c r="AY29" s="359"/>
      <c r="AZ29" s="359"/>
      <c r="BA29" s="359"/>
      <c r="BB29" s="73" t="s">
        <v>76</v>
      </c>
      <c r="BC29" s="359" t="str">
        <f>IF(入力!AP16="","",入力!AP16)</f>
        <v>5789</v>
      </c>
      <c r="BD29" s="359"/>
      <c r="BE29" s="359"/>
      <c r="BF29" s="38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9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3:58" ht="15" customHeight="1">
      <c r="C34" s="400" t="str">
        <f>IF(入力!B25="","",入力!B25)</f>
        <v>①</v>
      </c>
      <c r="D34" s="401"/>
      <c r="E34" s="402"/>
      <c r="F34" s="387" t="str">
        <f>IF(入力!C26="","",入力!C25&amp;"　"&amp;入力!E25&amp;"
"&amp;入力!C26&amp;"　"&amp;入力!E26)</f>
        <v>ﾀﾆ　ｼｭﾝｿﾞｳ
谷　俊造</v>
      </c>
      <c r="G34" s="388"/>
      <c r="H34" s="388"/>
      <c r="I34" s="388"/>
      <c r="J34" s="388"/>
      <c r="K34" s="388"/>
      <c r="L34" s="388"/>
      <c r="M34" s="388"/>
      <c r="N34" s="388"/>
      <c r="O34" s="388"/>
      <c r="P34" s="389"/>
      <c r="Q34" s="374">
        <f>IF(入力!G25="","",入力!G25)</f>
        <v>6</v>
      </c>
      <c r="R34" s="375"/>
      <c r="S34" s="376"/>
      <c r="T34" s="393" t="str">
        <f>IF(入力!I25="","",入力!I25)</f>
        <v>千葉市立朝日ケ丘小学校</v>
      </c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74">
        <f>IF(入力!M25="","",入力!M25)</f>
        <v>513309189</v>
      </c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6"/>
      <c r="AZ34" s="374">
        <f>IF(入力!P25="","",入力!P25)</f>
        <v>148</v>
      </c>
      <c r="BA34" s="375"/>
      <c r="BB34" s="375"/>
      <c r="BC34" s="375"/>
      <c r="BD34" s="375"/>
      <c r="BE34" s="375"/>
      <c r="BF34" s="380"/>
    </row>
    <row r="35" spans="3:58" ht="15" customHeight="1">
      <c r="C35" s="403"/>
      <c r="D35" s="404"/>
      <c r="E35" s="405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77"/>
      <c r="R35" s="378"/>
      <c r="S35" s="379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77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9"/>
      <c r="AZ35" s="377"/>
      <c r="BA35" s="378"/>
      <c r="BB35" s="378"/>
      <c r="BC35" s="378"/>
      <c r="BD35" s="378"/>
      <c r="BE35" s="378"/>
      <c r="BF35" s="381"/>
    </row>
    <row r="36" spans="3:58" ht="15" customHeight="1">
      <c r="C36" s="400">
        <f>IF(入力!B27="","",入力!B27)</f>
        <v>2</v>
      </c>
      <c r="D36" s="401"/>
      <c r="E36" s="402"/>
      <c r="F36" s="387" t="str">
        <f>IF(入力!C28="","",入力!C27&amp;"　"&amp;入力!E27&amp;"
"&amp;入力!C28&amp;"　"&amp;入力!E28)</f>
        <v>ｳｽｲ　ﾀﾞｲﾁ
臼井　大地</v>
      </c>
      <c r="G36" s="388"/>
      <c r="H36" s="388"/>
      <c r="I36" s="388"/>
      <c r="J36" s="388"/>
      <c r="K36" s="388"/>
      <c r="L36" s="388"/>
      <c r="M36" s="388"/>
      <c r="N36" s="388"/>
      <c r="O36" s="388"/>
      <c r="P36" s="389"/>
      <c r="Q36" s="374">
        <f>IF(入力!G27="","",入力!G27)</f>
        <v>6</v>
      </c>
      <c r="R36" s="375"/>
      <c r="S36" s="376"/>
      <c r="T36" s="393" t="str">
        <f>IF(入力!I27="","",入力!I27)</f>
        <v>千葉市立園生小学校</v>
      </c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5"/>
      <c r="AJ36" s="374">
        <f>IF(入力!M27="","",入力!M27)</f>
        <v>514281831</v>
      </c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6"/>
      <c r="AZ36" s="374">
        <f>IF(入力!P27="","",入力!P27)</f>
        <v>140</v>
      </c>
      <c r="BA36" s="375"/>
      <c r="BB36" s="375"/>
      <c r="BC36" s="375"/>
      <c r="BD36" s="375"/>
      <c r="BE36" s="375"/>
      <c r="BF36" s="380"/>
    </row>
    <row r="37" spans="3:58" ht="15" customHeight="1">
      <c r="C37" s="403"/>
      <c r="D37" s="404"/>
      <c r="E37" s="405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77"/>
      <c r="R37" s="378"/>
      <c r="S37" s="379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77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9"/>
      <c r="AZ37" s="377"/>
      <c r="BA37" s="378"/>
      <c r="BB37" s="378"/>
      <c r="BC37" s="378"/>
      <c r="BD37" s="378"/>
      <c r="BE37" s="378"/>
      <c r="BF37" s="381"/>
    </row>
    <row r="38" spans="3:58" ht="15" customHeight="1">
      <c r="C38" s="400">
        <f>IF(入力!B29="","",入力!B29)</f>
        <v>3</v>
      </c>
      <c r="D38" s="401"/>
      <c r="E38" s="402"/>
      <c r="F38" s="387" t="str">
        <f>IF(入力!C30="","",入力!C29&amp;"　"&amp;入力!E29&amp;"
"&amp;入力!C30&amp;"　"&amp;入力!E30)</f>
        <v>ｵﾀﾞ　ﾊﾙｷ
小田　遥瞬</v>
      </c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374">
        <f>IF(入力!G29="","",入力!G29)</f>
        <v>6</v>
      </c>
      <c r="R38" s="375"/>
      <c r="S38" s="376"/>
      <c r="T38" s="393" t="str">
        <f>IF(入力!I29="","",入力!I29)</f>
        <v>千葉市立美浜打瀬小学校</v>
      </c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394"/>
      <c r="AF38" s="394"/>
      <c r="AG38" s="394"/>
      <c r="AH38" s="394"/>
      <c r="AI38" s="395"/>
      <c r="AJ38" s="374">
        <f>IF(入力!M29="","",入力!M29)</f>
        <v>515534940</v>
      </c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6"/>
      <c r="AZ38" s="374">
        <f>IF(入力!P29="","",入力!P29)</f>
        <v>150</v>
      </c>
      <c r="BA38" s="375"/>
      <c r="BB38" s="375"/>
      <c r="BC38" s="375"/>
      <c r="BD38" s="375"/>
      <c r="BE38" s="375"/>
      <c r="BF38" s="380"/>
    </row>
    <row r="39" spans="3:58" ht="15" customHeight="1">
      <c r="C39" s="403"/>
      <c r="D39" s="404"/>
      <c r="E39" s="405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77"/>
      <c r="R39" s="378"/>
      <c r="S39" s="379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77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9"/>
      <c r="AZ39" s="377"/>
      <c r="BA39" s="378"/>
      <c r="BB39" s="378"/>
      <c r="BC39" s="378"/>
      <c r="BD39" s="378"/>
      <c r="BE39" s="378"/>
      <c r="BF39" s="381"/>
    </row>
    <row r="40" spans="3:58" ht="15" customHeight="1">
      <c r="C40" s="400">
        <f>IF(入力!B31="","",入力!B31)</f>
        <v>4</v>
      </c>
      <c r="D40" s="401"/>
      <c r="E40" s="402"/>
      <c r="F40" s="387" t="str">
        <f>IF(入力!C32="","",入力!C31&amp;"　"&amp;入力!E31&amp;"
"&amp;入力!C32&amp;"　"&amp;入力!E32)</f>
        <v>ｶﾜﾑﾗ　ｶｲﾄ
川村　海翔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9"/>
      <c r="Q40" s="374">
        <f>IF(入力!G31="","",入力!G31)</f>
        <v>6</v>
      </c>
      <c r="R40" s="375"/>
      <c r="S40" s="376"/>
      <c r="T40" s="393" t="str">
        <f>IF(入力!I31="","",入力!I31)</f>
        <v>千葉市立朝日ケ丘小学校</v>
      </c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5"/>
      <c r="AJ40" s="374">
        <f>IF(入力!M31="","",入力!M31)</f>
        <v>515533741</v>
      </c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6"/>
      <c r="AZ40" s="374">
        <f>IF(入力!P31="","",入力!P31)</f>
        <v>164</v>
      </c>
      <c r="BA40" s="375"/>
      <c r="BB40" s="375"/>
      <c r="BC40" s="375"/>
      <c r="BD40" s="375"/>
      <c r="BE40" s="375"/>
      <c r="BF40" s="380"/>
    </row>
    <row r="41" spans="3:58" ht="15" customHeight="1">
      <c r="C41" s="403"/>
      <c r="D41" s="404"/>
      <c r="E41" s="405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77"/>
      <c r="R41" s="378"/>
      <c r="S41" s="379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77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9"/>
      <c r="AZ41" s="377"/>
      <c r="BA41" s="378"/>
      <c r="BB41" s="378"/>
      <c r="BC41" s="378"/>
      <c r="BD41" s="378"/>
      <c r="BE41" s="378"/>
      <c r="BF41" s="381"/>
    </row>
    <row r="42" spans="3:58" ht="15" customHeight="1">
      <c r="C42" s="400">
        <f>IF(入力!B33="","",入力!B33)</f>
        <v>5</v>
      </c>
      <c r="D42" s="401"/>
      <c r="E42" s="402"/>
      <c r="F42" s="387" t="str">
        <f>IF(入力!C34="","",入力!C33&amp;"　"&amp;入力!E33&amp;"
"&amp;入力!C34&amp;"　"&amp;入力!E34)</f>
        <v>ｺﾀﾞﾏ　ｺｳﾀ
兒玉　幸大</v>
      </c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374">
        <f>IF(入力!G33="","",入力!G33)</f>
        <v>6</v>
      </c>
      <c r="R42" s="375"/>
      <c r="S42" s="376"/>
      <c r="T42" s="393" t="str">
        <f>IF(入力!I33="","",入力!I33)</f>
        <v>千葉市立朝日ケ丘小学校</v>
      </c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5"/>
      <c r="AJ42" s="374">
        <f>IF(入力!M33="","",入力!M33)</f>
        <v>515533873</v>
      </c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6"/>
      <c r="AZ42" s="374">
        <f>IF(入力!P33="","",入力!P33)</f>
        <v>147</v>
      </c>
      <c r="BA42" s="375"/>
      <c r="BB42" s="375"/>
      <c r="BC42" s="375"/>
      <c r="BD42" s="375"/>
      <c r="BE42" s="375"/>
      <c r="BF42" s="380"/>
    </row>
    <row r="43" spans="3:58" ht="15" customHeight="1">
      <c r="C43" s="403"/>
      <c r="D43" s="404"/>
      <c r="E43" s="405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77"/>
      <c r="R43" s="378"/>
      <c r="S43" s="379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77"/>
      <c r="AK43" s="378"/>
      <c r="AL43" s="378"/>
      <c r="AM43" s="378"/>
      <c r="AN43" s="378"/>
      <c r="AO43" s="378"/>
      <c r="AP43" s="378"/>
      <c r="AQ43" s="378"/>
      <c r="AR43" s="378"/>
      <c r="AS43" s="378"/>
      <c r="AT43" s="378"/>
      <c r="AU43" s="378"/>
      <c r="AV43" s="378"/>
      <c r="AW43" s="378"/>
      <c r="AX43" s="378"/>
      <c r="AY43" s="379"/>
      <c r="AZ43" s="377"/>
      <c r="BA43" s="378"/>
      <c r="BB43" s="378"/>
      <c r="BC43" s="378"/>
      <c r="BD43" s="378"/>
      <c r="BE43" s="378"/>
      <c r="BF43" s="381"/>
    </row>
    <row r="44" spans="3:58" ht="15" customHeight="1">
      <c r="C44" s="400">
        <f>IF(入力!B35="","",入力!B35)</f>
        <v>6</v>
      </c>
      <c r="D44" s="401"/>
      <c r="E44" s="402"/>
      <c r="F44" s="387" t="str">
        <f>IF(入力!C36="","",入力!C35&amp;"　"&amp;入力!E35&amp;"
"&amp;入力!C36&amp;"　"&amp;入力!E36)</f>
        <v>ｵｶﾞﾀ　ﾄﾜ
尾形　音和</v>
      </c>
      <c r="G44" s="388"/>
      <c r="H44" s="388"/>
      <c r="I44" s="388"/>
      <c r="J44" s="388"/>
      <c r="K44" s="388"/>
      <c r="L44" s="388"/>
      <c r="M44" s="388"/>
      <c r="N44" s="388"/>
      <c r="O44" s="388"/>
      <c r="P44" s="389"/>
      <c r="Q44" s="374">
        <f>IF(入力!G35="","",入力!G35)</f>
        <v>6</v>
      </c>
      <c r="R44" s="375"/>
      <c r="S44" s="376"/>
      <c r="T44" s="393" t="str">
        <f>IF(入力!I35="","",入力!I35)</f>
        <v>千葉市立朝日ケ丘小学校</v>
      </c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5"/>
      <c r="AJ44" s="374">
        <f>IF(入力!M35="","",入力!M35)</f>
        <v>515533986</v>
      </c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6"/>
      <c r="AZ44" s="374">
        <f>IF(入力!P35="","",入力!P35)</f>
        <v>163</v>
      </c>
      <c r="BA44" s="375"/>
      <c r="BB44" s="375"/>
      <c r="BC44" s="375"/>
      <c r="BD44" s="375"/>
      <c r="BE44" s="375"/>
      <c r="BF44" s="380"/>
    </row>
    <row r="45" spans="3:58" ht="15" customHeight="1">
      <c r="C45" s="403"/>
      <c r="D45" s="404"/>
      <c r="E45" s="405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77"/>
      <c r="R45" s="378"/>
      <c r="S45" s="379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77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9"/>
      <c r="AZ45" s="377"/>
      <c r="BA45" s="378"/>
      <c r="BB45" s="378"/>
      <c r="BC45" s="378"/>
      <c r="BD45" s="378"/>
      <c r="BE45" s="378"/>
      <c r="BF45" s="381"/>
    </row>
    <row r="46" spans="3:58" ht="15" customHeight="1">
      <c r="C46" s="400">
        <f>IF(入力!B37="","",入力!B37)</f>
        <v>7</v>
      </c>
      <c r="D46" s="401"/>
      <c r="E46" s="402"/>
      <c r="F46" s="387" t="str">
        <f>IF(入力!C38="","",入力!C37&amp;"　"&amp;入力!E37&amp;"
"&amp;入力!C38&amp;"　"&amp;入力!E38)</f>
        <v>ｾﾄ　ﾄﾑ
瀬戸　飛夢</v>
      </c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374">
        <f>IF(入力!G37="","",入力!G37)</f>
        <v>6</v>
      </c>
      <c r="R46" s="375"/>
      <c r="S46" s="376"/>
      <c r="T46" s="393" t="str">
        <f>IF(入力!I37="","",入力!I37)</f>
        <v>千葉市立朝日ケ丘小学校</v>
      </c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5"/>
      <c r="AJ46" s="374">
        <f>IF(入力!M37="","",入力!M37)</f>
        <v>515534699</v>
      </c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6"/>
      <c r="AZ46" s="374">
        <f>IF(入力!P37="","",入力!P37)</f>
        <v>140</v>
      </c>
      <c r="BA46" s="375"/>
      <c r="BB46" s="375"/>
      <c r="BC46" s="375"/>
      <c r="BD46" s="375"/>
      <c r="BE46" s="375"/>
      <c r="BF46" s="380"/>
    </row>
    <row r="47" spans="3:58" ht="15" customHeight="1">
      <c r="C47" s="403"/>
      <c r="D47" s="404"/>
      <c r="E47" s="405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77"/>
      <c r="R47" s="378"/>
      <c r="S47" s="379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77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V47" s="378"/>
      <c r="AW47" s="378"/>
      <c r="AX47" s="378"/>
      <c r="AY47" s="379"/>
      <c r="AZ47" s="377"/>
      <c r="BA47" s="378"/>
      <c r="BB47" s="378"/>
      <c r="BC47" s="378"/>
      <c r="BD47" s="378"/>
      <c r="BE47" s="378"/>
      <c r="BF47" s="381"/>
    </row>
    <row r="48" spans="3:58" ht="15" customHeight="1">
      <c r="C48" s="400">
        <f>IF(入力!B39="","",入力!B39)</f>
        <v>8</v>
      </c>
      <c r="D48" s="401"/>
      <c r="E48" s="402"/>
      <c r="F48" s="387" t="str">
        <f>IF(入力!C40="","",入力!C39&amp;"　"&amp;入力!E39&amp;"
"&amp;入力!C40&amp;"　"&amp;入力!E40)</f>
        <v>ﾄﾐﾀ　ﾘｮｳｽｹ
冨田　涼介</v>
      </c>
      <c r="G48" s="388"/>
      <c r="H48" s="388"/>
      <c r="I48" s="388"/>
      <c r="J48" s="388"/>
      <c r="K48" s="388"/>
      <c r="L48" s="388"/>
      <c r="M48" s="388"/>
      <c r="N48" s="388"/>
      <c r="O48" s="388"/>
      <c r="P48" s="389"/>
      <c r="Q48" s="374">
        <f>IF(入力!G39="","",入力!G39)</f>
        <v>6</v>
      </c>
      <c r="R48" s="375"/>
      <c r="S48" s="376"/>
      <c r="T48" s="393" t="str">
        <f>IF(入力!I39="","",入力!I39)</f>
        <v>千葉市立朝日ケ丘小学校</v>
      </c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5"/>
      <c r="AJ48" s="374">
        <f>IF(入力!M39="","",入力!M39)</f>
        <v>515534719</v>
      </c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6"/>
      <c r="AZ48" s="374">
        <f>IF(入力!P39="","",入力!P39)</f>
        <v>136</v>
      </c>
      <c r="BA48" s="375"/>
      <c r="BB48" s="375"/>
      <c r="BC48" s="375"/>
      <c r="BD48" s="375"/>
      <c r="BE48" s="375"/>
      <c r="BF48" s="380"/>
    </row>
    <row r="49" spans="3:58" ht="15" customHeight="1">
      <c r="C49" s="403"/>
      <c r="D49" s="404"/>
      <c r="E49" s="405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77"/>
      <c r="R49" s="378"/>
      <c r="S49" s="379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77"/>
      <c r="AK49" s="378"/>
      <c r="AL49" s="378"/>
      <c r="AM49" s="378"/>
      <c r="AN49" s="378"/>
      <c r="AO49" s="378"/>
      <c r="AP49" s="378"/>
      <c r="AQ49" s="378"/>
      <c r="AR49" s="378"/>
      <c r="AS49" s="378"/>
      <c r="AT49" s="378"/>
      <c r="AU49" s="378"/>
      <c r="AV49" s="378"/>
      <c r="AW49" s="378"/>
      <c r="AX49" s="378"/>
      <c r="AY49" s="379"/>
      <c r="AZ49" s="377"/>
      <c r="BA49" s="378"/>
      <c r="BB49" s="378"/>
      <c r="BC49" s="378"/>
      <c r="BD49" s="378"/>
      <c r="BE49" s="378"/>
      <c r="BF49" s="381"/>
    </row>
    <row r="50" spans="3:58" ht="15" customHeight="1">
      <c r="C50" s="400">
        <f>IF(入力!B41="","",入力!B41)</f>
        <v>9</v>
      </c>
      <c r="D50" s="401"/>
      <c r="E50" s="402"/>
      <c r="F50" s="387" t="str">
        <f>IF(入力!C42="","",入力!C41&amp;"　"&amp;入力!E41&amp;"
"&amp;入力!C42&amp;"　"&amp;入力!E42)</f>
        <v>ｱﾗｲ　ﾃﾙﾐﾁ
荒井　耀道</v>
      </c>
      <c r="G50" s="388"/>
      <c r="H50" s="388"/>
      <c r="I50" s="388"/>
      <c r="J50" s="388"/>
      <c r="K50" s="388"/>
      <c r="L50" s="388"/>
      <c r="M50" s="388"/>
      <c r="N50" s="388"/>
      <c r="O50" s="388"/>
      <c r="P50" s="389"/>
      <c r="Q50" s="374">
        <f>IF(入力!G41="","",入力!G41)</f>
        <v>6</v>
      </c>
      <c r="R50" s="375"/>
      <c r="S50" s="376"/>
      <c r="T50" s="393" t="str">
        <f>IF(入力!I41="","",入力!I41)</f>
        <v>千葉市立園生小学校</v>
      </c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4"/>
      <c r="AI50" s="395"/>
      <c r="AJ50" s="374">
        <f>IF(入力!M41="","",入力!M41)</f>
        <v>515535105</v>
      </c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6"/>
      <c r="AZ50" s="374">
        <f>IF(入力!P41="","",入力!P41)</f>
        <v>154</v>
      </c>
      <c r="BA50" s="375"/>
      <c r="BB50" s="375"/>
      <c r="BC50" s="375"/>
      <c r="BD50" s="375"/>
      <c r="BE50" s="375"/>
      <c r="BF50" s="380"/>
    </row>
    <row r="51" spans="3:58" ht="15" customHeight="1">
      <c r="C51" s="403"/>
      <c r="D51" s="404"/>
      <c r="E51" s="405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77"/>
      <c r="R51" s="378"/>
      <c r="S51" s="379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77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9"/>
      <c r="AZ51" s="377"/>
      <c r="BA51" s="378"/>
      <c r="BB51" s="378"/>
      <c r="BC51" s="378"/>
      <c r="BD51" s="378"/>
      <c r="BE51" s="378"/>
      <c r="BF51" s="381"/>
    </row>
    <row r="52" spans="3:58" ht="15" customHeight="1">
      <c r="C52" s="400">
        <f>IF(入力!B43="","",入力!B43)</f>
        <v>10</v>
      </c>
      <c r="D52" s="401"/>
      <c r="E52" s="402"/>
      <c r="F52" s="387" t="str">
        <f>IF(入力!C44="","",入力!C43&amp;"　"&amp;入力!E43&amp;"
"&amp;入力!C44&amp;"　"&amp;入力!E44)</f>
        <v>ｻｶｸﾞﾁ　ｼｮｳ
坂口　祥</v>
      </c>
      <c r="G52" s="388"/>
      <c r="H52" s="388"/>
      <c r="I52" s="388"/>
      <c r="J52" s="388"/>
      <c r="K52" s="388"/>
      <c r="L52" s="388"/>
      <c r="M52" s="388"/>
      <c r="N52" s="388"/>
      <c r="O52" s="388"/>
      <c r="P52" s="389"/>
      <c r="Q52" s="374">
        <f>IF(入力!G43="","",入力!G43)</f>
        <v>5</v>
      </c>
      <c r="R52" s="375"/>
      <c r="S52" s="376"/>
      <c r="T52" s="393" t="str">
        <f>IF(入力!I43="","",入力!I43)</f>
        <v>千葉市立千草台東小学校</v>
      </c>
      <c r="U52" s="394"/>
      <c r="V52" s="394"/>
      <c r="W52" s="394"/>
      <c r="X52" s="394"/>
      <c r="Y52" s="394"/>
      <c r="Z52" s="394"/>
      <c r="AA52" s="394"/>
      <c r="AB52" s="394"/>
      <c r="AC52" s="394"/>
      <c r="AD52" s="394"/>
      <c r="AE52" s="394"/>
      <c r="AF52" s="394"/>
      <c r="AG52" s="394"/>
      <c r="AH52" s="394"/>
      <c r="AI52" s="395"/>
      <c r="AJ52" s="374">
        <f>IF(入力!M43="","",入力!M43)</f>
        <v>518214173</v>
      </c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6"/>
      <c r="AZ52" s="374">
        <f>IF(入力!P43="","",入力!P43)</f>
        <v>145</v>
      </c>
      <c r="BA52" s="375"/>
      <c r="BB52" s="375"/>
      <c r="BC52" s="375"/>
      <c r="BD52" s="375"/>
      <c r="BE52" s="375"/>
      <c r="BF52" s="380"/>
    </row>
    <row r="53" spans="3:58" ht="15" customHeight="1">
      <c r="C53" s="403"/>
      <c r="D53" s="404"/>
      <c r="E53" s="405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77"/>
      <c r="R53" s="378"/>
      <c r="S53" s="379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77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9"/>
      <c r="AZ53" s="377"/>
      <c r="BA53" s="378"/>
      <c r="BB53" s="378"/>
      <c r="BC53" s="378"/>
      <c r="BD53" s="378"/>
      <c r="BE53" s="378"/>
      <c r="BF53" s="381"/>
    </row>
    <row r="54" spans="3:58" ht="15" customHeight="1">
      <c r="C54" s="400">
        <f>IF(入力!B45="","",入力!B45)</f>
        <v>11</v>
      </c>
      <c r="D54" s="401"/>
      <c r="E54" s="402"/>
      <c r="F54" s="387" t="str">
        <f>IF(入力!C46="","",入力!C45&amp;"　"&amp;入力!E45&amp;"
"&amp;入力!C46&amp;"　"&amp;入力!E46)</f>
        <v>ｵｶﾞｻﾜﾗ　ﾄﾓﾔ
小笠原　智也</v>
      </c>
      <c r="G54" s="388"/>
      <c r="H54" s="388"/>
      <c r="I54" s="388"/>
      <c r="J54" s="388"/>
      <c r="K54" s="388"/>
      <c r="L54" s="388"/>
      <c r="M54" s="388"/>
      <c r="N54" s="388"/>
      <c r="O54" s="388"/>
      <c r="P54" s="389"/>
      <c r="Q54" s="374">
        <f>IF(入力!G45="","",入力!G45)</f>
        <v>4</v>
      </c>
      <c r="R54" s="375"/>
      <c r="S54" s="376"/>
      <c r="T54" s="393" t="str">
        <f>IF(入力!I45="","",入力!I45)</f>
        <v>千葉市立小中台南小学校</v>
      </c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5"/>
      <c r="AJ54" s="374">
        <f>IF(入力!M45="","",入力!M45)</f>
        <v>516680925</v>
      </c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6"/>
      <c r="AZ54" s="374">
        <f>IF(入力!P45="","",入力!P45)</f>
        <v>130</v>
      </c>
      <c r="BA54" s="375"/>
      <c r="BB54" s="375"/>
      <c r="BC54" s="375"/>
      <c r="BD54" s="375"/>
      <c r="BE54" s="375"/>
      <c r="BF54" s="380"/>
    </row>
    <row r="55" spans="3:58" ht="15" customHeight="1">
      <c r="C55" s="403"/>
      <c r="D55" s="404"/>
      <c r="E55" s="405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77"/>
      <c r="R55" s="378"/>
      <c r="S55" s="379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77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9"/>
      <c r="AZ55" s="377"/>
      <c r="BA55" s="378"/>
      <c r="BB55" s="378"/>
      <c r="BC55" s="378"/>
      <c r="BD55" s="378"/>
      <c r="BE55" s="378"/>
      <c r="BF55" s="381"/>
    </row>
    <row r="56" spans="3:58" ht="15" customHeight="1">
      <c r="C56" s="400">
        <f>IF(入力!B47="","",入力!B47)</f>
        <v>12</v>
      </c>
      <c r="D56" s="401"/>
      <c r="E56" s="402"/>
      <c r="F56" s="387" t="str">
        <f>IF(入力!C48="","",入力!C47&amp;"　"&amp;入力!E47&amp;"
"&amp;入力!C48&amp;"　"&amp;入力!E48)</f>
        <v>ｳｽｲ　ｺｳﾀ
臼井　晃太</v>
      </c>
      <c r="G56" s="388"/>
      <c r="H56" s="388"/>
      <c r="I56" s="388"/>
      <c r="J56" s="388"/>
      <c r="K56" s="388"/>
      <c r="L56" s="388"/>
      <c r="M56" s="388"/>
      <c r="N56" s="388"/>
      <c r="O56" s="388"/>
      <c r="P56" s="389"/>
      <c r="Q56" s="374">
        <f>IF(入力!G47="","",入力!G47)</f>
        <v>3</v>
      </c>
      <c r="R56" s="375"/>
      <c r="S56" s="376"/>
      <c r="T56" s="393" t="str">
        <f>IF(入力!I47="","",入力!I47)</f>
        <v>千葉市立園生小学校</v>
      </c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5"/>
      <c r="AJ56" s="374">
        <f>IF(入力!M47="","",入力!M47)</f>
        <v>515111222</v>
      </c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6"/>
      <c r="AZ56" s="374">
        <f>IF(入力!P47="","",入力!P47)</f>
        <v>138</v>
      </c>
      <c r="BA56" s="375"/>
      <c r="BB56" s="375"/>
      <c r="BC56" s="375"/>
      <c r="BD56" s="375"/>
      <c r="BE56" s="375"/>
      <c r="BF56" s="380"/>
    </row>
    <row r="57" spans="3:58" ht="15" customHeight="1" thickBo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79"/>
      <c r="AS64" s="279"/>
      <c r="AT64" s="279"/>
      <c r="AU64" s="279"/>
      <c r="AV64" s="279"/>
      <c r="AW64" s="279"/>
      <c r="AX64" s="279"/>
      <c r="AY64" s="279"/>
      <c r="AZ64" s="279"/>
      <c r="BA64" s="279"/>
      <c r="BB64" s="279"/>
      <c r="BC64" s="279"/>
      <c r="BD64" s="279"/>
      <c r="BE64" s="279"/>
      <c r="BF64" s="27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50" t="str">
        <f>IF(入力!C3="","",入力!C3)</f>
        <v>てっぺん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51">
        <f>IF(入力!C4="","",IF(入力!C5="",入力!C4,入力!C4&amp;"　　"&amp;入力!C5))</f>
        <v>434146625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臼井　拓也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514689311</v>
      </c>
      <c r="H7" s="249"/>
      <c r="I7" s="249"/>
      <c r="J7" s="249" t="str">
        <f>IF(入力!J7="","",入力!J7)</f>
        <v/>
      </c>
      <c r="K7" s="249"/>
      <c r="L7" s="249"/>
      <c r="M7" s="249" t="str">
        <f>IF(入力!M7="","",入力!M7)</f>
        <v/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19</v>
      </c>
      <c r="B9" s="247"/>
      <c r="C9" s="259" t="str">
        <f>IF(入力!C10="","",入力!C10&amp;"　"&amp;入力!E10)</f>
        <v>吉田　侑矢</v>
      </c>
      <c r="D9" s="260"/>
      <c r="E9" s="260"/>
      <c r="F9" s="260"/>
      <c r="G9" s="249">
        <f>IF(入力!G9="","",入力!G9)</f>
        <v>505900557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20</v>
      </c>
      <c r="B11" s="247"/>
      <c r="C11" s="259" t="str">
        <f>IF(入力!C12="","",入力!C12&amp;"　"&amp;入力!E12)</f>
        <v>當間　万亀子</v>
      </c>
      <c r="D11" s="260"/>
      <c r="E11" s="260"/>
      <c r="F11" s="260"/>
      <c r="G11" s="249">
        <f>IF(入力!G11="","",入力!G11)</f>
        <v>509208947</v>
      </c>
      <c r="H11" s="249"/>
      <c r="I11" s="249"/>
      <c r="J11" s="249">
        <f>IF(入力!J11="","",入力!J11)</f>
        <v>23128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/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川村　英樹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7" t="s">
        <v>6</v>
      </c>
      <c r="B17" s="247"/>
      <c r="C17" s="250" t="str">
        <f>IF(入力!C17="","",入力!C17&amp;"　"&amp;入力!E17)</f>
        <v>千葉県千葉市花見川区朝日ケ丘３－１５－２６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043-276-5789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>090－8946－1150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谷　俊造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千葉市立朝日ケ丘小学校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513309189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臼井　大地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千葉市立園生小学校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514281831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小田　遥瞬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千葉市立美浜打瀬小学校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515534940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川村　海翔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千葉市立朝日ケ丘小学校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515533741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兒玉　幸大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千葉市立朝日ケ丘小学校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515533873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尾形　音和</v>
      </c>
      <c r="D35" s="260"/>
      <c r="E35" s="260"/>
      <c r="F35" s="260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千葉市立朝日ケ丘小学校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515533986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瀬戸　飛夢</v>
      </c>
      <c r="D37" s="260"/>
      <c r="E37" s="260"/>
      <c r="F37" s="260"/>
      <c r="G37" s="247">
        <f>IF(入力!G37="","",入力!G37)</f>
        <v>6</v>
      </c>
      <c r="H37" s="247" t="str">
        <f>IF(入力!H37="","",入力!H37)</f>
        <v/>
      </c>
      <c r="I37" s="247" t="str">
        <f>IF(入力!I37="","",入力!I37)</f>
        <v>千葉市立朝日ケ丘小学校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515534699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冨田　涼介</v>
      </c>
      <c r="D39" s="260"/>
      <c r="E39" s="260"/>
      <c r="F39" s="260"/>
      <c r="G39" s="247">
        <f>IF(入力!G39="","",入力!G39)</f>
        <v>6</v>
      </c>
      <c r="H39" s="247" t="str">
        <f>IF(入力!H39="","",入力!H39)</f>
        <v/>
      </c>
      <c r="I39" s="247" t="str">
        <f>IF(入力!I39="","",入力!I39)</f>
        <v>千葉市立朝日ケ丘小学校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515534719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荒井　耀道</v>
      </c>
      <c r="D41" s="260"/>
      <c r="E41" s="260"/>
      <c r="F41" s="260"/>
      <c r="G41" s="247">
        <f>IF(入力!G41="","",入力!G41)</f>
        <v>6</v>
      </c>
      <c r="H41" s="247" t="str">
        <f>IF(入力!H41="","",入力!H41)</f>
        <v/>
      </c>
      <c r="I41" s="247" t="str">
        <f>IF(入力!I41="","",入力!I41)</f>
        <v>千葉市立園生小学校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515535105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坂口　祥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千葉市立千草台東小学校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518214173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小笠原　智也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千葉市立小中台南小学校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516680925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臼井　晃太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千葉市立園生小学校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515111222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白幡　朝輝</v>
      </c>
      <c r="D49" s="260"/>
      <c r="E49" s="260"/>
      <c r="F49" s="260"/>
      <c r="G49" s="247">
        <f>IF(入力!G49="","",入力!G49)</f>
        <v>5</v>
      </c>
      <c r="H49" s="247" t="str">
        <f>IF(入力!H49="","",入力!H49)</f>
        <v/>
      </c>
      <c r="I49" s="247" t="str">
        <f>IF(入力!I49="","",入力!I49)</f>
        <v>千葉市立花園小学校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513085015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 xml:space="preserve"> 　 </v>
      </c>
      <c r="D51" s="260"/>
      <c r="E51" s="260"/>
      <c r="F51" s="260"/>
      <c r="G51" s="247" t="str">
        <f>IF(入力!G51="","",入力!G51)</f>
        <v xml:space="preserve"> </v>
      </c>
      <c r="H51" s="247" t="str">
        <f>IF(入力!H51="","",入力!H51)</f>
        <v/>
      </c>
      <c r="I51" s="247" t="str">
        <f>IF(入力!I51="","",入力!I51)</f>
        <v xml:space="preserve"> 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 xml:space="preserve"> 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50" t="str">
        <f>IF(入力!C3="","",入力!C3)</f>
        <v>てっぺん</v>
      </c>
      <c r="D2" s="250"/>
      <c r="E2" s="250"/>
      <c r="F2" s="250"/>
      <c r="G2" s="250"/>
      <c r="H2" s="250"/>
      <c r="I2" s="250"/>
      <c r="J2" s="247" t="str">
        <f>IF(入力!J3="","",入力!J3)</f>
        <v>男子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50"/>
      <c r="D3" s="250"/>
      <c r="E3" s="250"/>
      <c r="F3" s="250"/>
      <c r="G3" s="250"/>
      <c r="H3" s="250"/>
      <c r="I3" s="250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51">
        <f>IF(入力!C4="","",IF(入力!C5="",入力!C4,入力!C4&amp;"　　"&amp;入力!C5))</f>
        <v>434146625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7" t="s">
        <v>1</v>
      </c>
      <c r="B6" s="247"/>
      <c r="C6" s="259" t="str">
        <f>IF(入力!C8="","",入力!C8&amp;"　"&amp;入力!E8)</f>
        <v>臼井　拓也</v>
      </c>
      <c r="D6" s="260"/>
      <c r="E6" s="260"/>
      <c r="F6" s="260"/>
      <c r="G6" s="248" t="s">
        <v>17</v>
      </c>
      <c r="H6" s="248"/>
      <c r="I6" s="248"/>
      <c r="J6" s="248" t="s">
        <v>14</v>
      </c>
      <c r="K6" s="248"/>
      <c r="L6" s="248"/>
      <c r="M6" s="248" t="s">
        <v>15</v>
      </c>
      <c r="N6" s="248"/>
      <c r="O6" s="248"/>
    </row>
    <row r="7" spans="1:15" ht="13.5" customHeight="1">
      <c r="A7" s="247"/>
      <c r="B7" s="247"/>
      <c r="C7" s="264"/>
      <c r="D7" s="265"/>
      <c r="E7" s="265"/>
      <c r="F7" s="265"/>
      <c r="G7" s="249">
        <f>IF(入力!G7="","",入力!G7)</f>
        <v>514689311</v>
      </c>
      <c r="H7" s="249"/>
      <c r="I7" s="249"/>
      <c r="J7" s="249" t="str">
        <f>IF(入力!J7="","",入力!J7)</f>
        <v/>
      </c>
      <c r="K7" s="249"/>
      <c r="L7" s="249"/>
      <c r="M7" s="249" t="str">
        <f>IF(入力!M7="","",入力!M7)</f>
        <v/>
      </c>
      <c r="N7" s="249"/>
      <c r="O7" s="249"/>
    </row>
    <row r="8" spans="1:15" ht="13.5" customHeight="1">
      <c r="A8" s="247"/>
      <c r="B8" s="247"/>
      <c r="C8" s="261"/>
      <c r="D8" s="262"/>
      <c r="E8" s="262"/>
      <c r="F8" s="262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47" t="s">
        <v>19</v>
      </c>
      <c r="B9" s="247"/>
      <c r="C9" s="259" t="str">
        <f>IF(入力!C10="","",入力!C10&amp;"　"&amp;入力!E10)</f>
        <v>吉田　侑矢</v>
      </c>
      <c r="D9" s="260"/>
      <c r="E9" s="260"/>
      <c r="F9" s="260"/>
      <c r="G9" s="249">
        <f>IF(入力!G9="","",入力!G9)</f>
        <v>505900557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47"/>
      <c r="B10" s="247"/>
      <c r="C10" s="261"/>
      <c r="D10" s="262"/>
      <c r="E10" s="262"/>
      <c r="F10" s="262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47" t="s">
        <v>20</v>
      </c>
      <c r="B11" s="247"/>
      <c r="C11" s="259" t="str">
        <f>IF(入力!C12="","",入力!C12&amp;"　"&amp;入力!E12)</f>
        <v>當間　万亀子</v>
      </c>
      <c r="D11" s="260"/>
      <c r="E11" s="260"/>
      <c r="F11" s="260"/>
      <c r="G11" s="249">
        <f>IF(入力!G11="","",入力!G11)</f>
        <v>509208947</v>
      </c>
      <c r="H11" s="249"/>
      <c r="I11" s="249"/>
      <c r="J11" s="249">
        <f>IF(入力!J11="","",入力!J11)</f>
        <v>23128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47"/>
      <c r="B12" s="247"/>
      <c r="C12" s="261"/>
      <c r="D12" s="262"/>
      <c r="E12" s="262"/>
      <c r="F12" s="262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47" t="s">
        <v>4</v>
      </c>
      <c r="B13" s="247"/>
      <c r="C13" s="259" t="str">
        <f>IF(入力!C14="","",入力!C14&amp;"　"&amp;入力!E14)</f>
        <v/>
      </c>
      <c r="D13" s="260"/>
      <c r="E13" s="260"/>
      <c r="F13" s="26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7"/>
      <c r="B14" s="247"/>
      <c r="C14" s="261"/>
      <c r="D14" s="262"/>
      <c r="E14" s="262"/>
      <c r="F14" s="26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7" t="s">
        <v>5</v>
      </c>
      <c r="B15" s="247"/>
      <c r="C15" s="259" t="str">
        <f>IF(入力!C16="","",入力!C16&amp;"　"&amp;入力!E16)</f>
        <v>川村　英樹</v>
      </c>
      <c r="D15" s="260"/>
      <c r="E15" s="260"/>
      <c r="F15" s="25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7"/>
      <c r="B16" s="247"/>
      <c r="C16" s="261"/>
      <c r="D16" s="262"/>
      <c r="E16" s="262"/>
      <c r="F16" s="25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7" t="s">
        <v>6</v>
      </c>
      <c r="B17" s="247"/>
      <c r="C17" s="250" t="str">
        <f>IF(入力!C17="","",入力!C17&amp;"　"&amp;入力!E17)</f>
        <v>千葉県千葉市花見川区朝日ケ丘３－１５－２６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7"/>
      <c r="B18" s="247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7" t="s">
        <v>7</v>
      </c>
      <c r="B19" s="247"/>
      <c r="C19" s="250" t="str">
        <f>IF(入力!C19="","",入力!C19&amp;"　"&amp;入力!E19)</f>
        <v>043-276-5789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7"/>
      <c r="B20" s="247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7" t="s">
        <v>8</v>
      </c>
      <c r="B21" s="247"/>
      <c r="C21" s="250" t="str">
        <f>IF(入力!C21="","",入力!C21&amp;"－"&amp;入力!E21&amp;"－"&amp;入力!G21)</f>
        <v>090－8946－1150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7"/>
      <c r="B22" s="247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谷　俊造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千葉市立朝日ケ丘小学校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513309189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臼井　大地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千葉市立園生小学校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514281831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小田　遥瞬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千葉市立美浜打瀬小学校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515534940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川村　海翔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千葉市立朝日ケ丘小学校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515533741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兒玉　幸大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千葉市立朝日ケ丘小学校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515533873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尾形　音和</v>
      </c>
      <c r="D35" s="260"/>
      <c r="E35" s="260"/>
      <c r="F35" s="260"/>
      <c r="G35" s="247">
        <f>IF(入力!G35="","",入力!G35)</f>
        <v>6</v>
      </c>
      <c r="H35" s="247" t="str">
        <f>IF(入力!H35="","",入力!H35)</f>
        <v/>
      </c>
      <c r="I35" s="247" t="str">
        <f>IF(入力!I35="","",入力!I35)</f>
        <v>千葉市立朝日ケ丘小学校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515533986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瀬戸　飛夢</v>
      </c>
      <c r="D37" s="260"/>
      <c r="E37" s="260"/>
      <c r="F37" s="260"/>
      <c r="G37" s="247">
        <f>IF(入力!G37="","",入力!G37)</f>
        <v>6</v>
      </c>
      <c r="H37" s="247" t="str">
        <f>IF(入力!H37="","",入力!H37)</f>
        <v/>
      </c>
      <c r="I37" s="247" t="str">
        <f>IF(入力!I37="","",入力!I37)</f>
        <v>千葉市立朝日ケ丘小学校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515534699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冨田　涼介</v>
      </c>
      <c r="D39" s="260"/>
      <c r="E39" s="260"/>
      <c r="F39" s="260"/>
      <c r="G39" s="247">
        <f>IF(入力!G39="","",入力!G39)</f>
        <v>6</v>
      </c>
      <c r="H39" s="247" t="str">
        <f>IF(入力!H39="","",入力!H39)</f>
        <v/>
      </c>
      <c r="I39" s="247" t="str">
        <f>IF(入力!I39="","",入力!I39)</f>
        <v>千葉市立朝日ケ丘小学校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515534719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荒井　耀道</v>
      </c>
      <c r="D41" s="260"/>
      <c r="E41" s="260"/>
      <c r="F41" s="260"/>
      <c r="G41" s="247">
        <f>IF(入力!G41="","",入力!G41)</f>
        <v>6</v>
      </c>
      <c r="H41" s="247" t="str">
        <f>IF(入力!H41="","",入力!H41)</f>
        <v/>
      </c>
      <c r="I41" s="247" t="str">
        <f>IF(入力!I41="","",入力!I41)</f>
        <v>千葉市立園生小学校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515535105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坂口　祥</v>
      </c>
      <c r="D43" s="260"/>
      <c r="E43" s="260"/>
      <c r="F43" s="260"/>
      <c r="G43" s="247">
        <f>IF(入力!G43="","",入力!G43)</f>
        <v>5</v>
      </c>
      <c r="H43" s="247" t="str">
        <f>IF(入力!H43="","",入力!H43)</f>
        <v/>
      </c>
      <c r="I43" s="247" t="str">
        <f>IF(入力!I43="","",入力!I43)</f>
        <v>千葉市立千草台東小学校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518214173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小笠原　智也</v>
      </c>
      <c r="D45" s="260"/>
      <c r="E45" s="260"/>
      <c r="F45" s="260"/>
      <c r="G45" s="247">
        <f>IF(入力!G45="","",入力!G45)</f>
        <v>4</v>
      </c>
      <c r="H45" s="247" t="str">
        <f>IF(入力!H45="","",入力!H45)</f>
        <v/>
      </c>
      <c r="I45" s="247" t="str">
        <f>IF(入力!I45="","",入力!I45)</f>
        <v>千葉市立小中台南小学校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516680925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臼井　晃太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千葉市立園生小学校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515111222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白幡　朝輝</v>
      </c>
      <c r="D49" s="260"/>
      <c r="E49" s="260"/>
      <c r="F49" s="260"/>
      <c r="G49" s="247">
        <f>IF(入力!G49="","",入力!G49)</f>
        <v>5</v>
      </c>
      <c r="H49" s="247" t="str">
        <f>IF(入力!H49="","",入力!H49)</f>
        <v/>
      </c>
      <c r="I49" s="247" t="str">
        <f>IF(入力!I49="","",入力!I49)</f>
        <v>千葉市立花園小学校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513085015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 xml:space="preserve"> 　 </v>
      </c>
      <c r="D51" s="260"/>
      <c r="E51" s="260"/>
      <c r="F51" s="260"/>
      <c r="G51" s="247" t="str">
        <f>IF(入力!G51="","",入力!G51)</f>
        <v xml:space="preserve"> </v>
      </c>
      <c r="H51" s="247" t="str">
        <f>IF(入力!H51="","",入力!H51)</f>
        <v/>
      </c>
      <c r="I51" s="247" t="str">
        <f>IF(入力!I51="","",入力!I51)</f>
        <v xml:space="preserve"> 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 t="str">
        <f>IF(入力!M51="","",入力!M51)</f>
        <v xml:space="preserve"> 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男子</v>
      </c>
      <c r="I5" s="29">
        <f>入力!Y25</f>
        <v>15</v>
      </c>
      <c r="J5" s="428" t="str">
        <f>IF(入力!A55="","",入力!A55)</f>
        <v>全国予選敗退の悔しさを胸に！自分を信じ、仲間を信じ、最後まで諦めずにボールを繋ぎ、限界突破で、てっぺんを目指します！</v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てっぺん</v>
      </c>
      <c r="C7" s="33" t="str">
        <f>IF(入力!C2="","",入力!C2)</f>
        <v>ﾃｯﾍﾟﾝ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ｳｽｲ</v>
      </c>
      <c r="F16" s="33" t="str">
        <f>IF(入力!E7="","",入力!E7)</f>
        <v>ﾀｸﾔ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33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侑矢</v>
      </c>
      <c r="E17" s="33" t="str">
        <f>IF(入力!C9="","",入力!C9)</f>
        <v>ﾖｼﾀﾞ</v>
      </c>
      <c r="F17" s="33" t="str">
        <f>IF(入力!E9="","",入力!E9)</f>
        <v>ﾕｳﾔ</v>
      </c>
      <c r="G17" s="33">
        <f>IF(入力!G9="","",入力!G9)</f>
        <v>505900557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當間</v>
      </c>
      <c r="D20" s="33" t="str">
        <f>IF(入力!E12="","",入力!E12)</f>
        <v>万亀子</v>
      </c>
      <c r="E20" s="33" t="str">
        <f>IF(入力!C11="","",入力!C11)</f>
        <v>ﾄｳﾏ</v>
      </c>
      <c r="F20" s="33" t="str">
        <f>IF(入力!E11="","",入力!E11)</f>
        <v>ﾏｷｺ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川村</v>
      </c>
      <c r="D22" s="33" t="str">
        <f>IF(入力!E16="","",入力!E16)</f>
        <v>英樹</v>
      </c>
      <c r="E22" s="33" t="str">
        <f>IF(入力!C15="","",入力!C15)</f>
        <v>ｶﾜﾑﾗ</v>
      </c>
      <c r="F22" s="33" t="str">
        <f>IF(入力!E15="","",入力!E15)</f>
        <v>ﾋﾃﾞｷ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090</v>
      </c>
      <c r="O22" s="33">
        <f>IF(入力!E21="","",入力!E21)</f>
        <v>8946</v>
      </c>
      <c r="P22" s="33">
        <f>IF(入力!G21="","",入力!G21)</f>
        <v>1150</v>
      </c>
      <c r="Q22" s="33"/>
      <c r="R22" s="33" t="str">
        <f>IF(入力!R15="","",入力!R15)</f>
        <v>262</v>
      </c>
      <c r="S22" s="33" t="str">
        <f>IF(入力!W15="","",入力!W15)</f>
        <v>0019</v>
      </c>
      <c r="T22" s="33" t="str">
        <f>IF(入力!P16="","",入力!P16)</f>
        <v>千葉県千葉市花見川区朝日ケ丘３－１５－２６</v>
      </c>
      <c r="U22" s="33" t="str">
        <f>IF(入力!AL15="","",入力!AL15)</f>
        <v>043</v>
      </c>
      <c r="V22" s="33" t="str">
        <f>IF(入力!AK16="","",入力!AK16)</f>
        <v>276</v>
      </c>
      <c r="W22" s="33" t="str">
        <f>IF(入力!AP16="","",入力!AP16)</f>
        <v>5789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俊造</v>
      </c>
      <c r="E24" s="75" t="str">
        <f>VLOOKUP($B$51,$A$53:$F$352,5)</f>
        <v>ﾀﾆ</v>
      </c>
      <c r="F24" s="75" t="str">
        <f>VLOOKUP($B$51,$A$53:$F$352,6)</f>
        <v>ｼｭﾝｿﾞｳ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谷</v>
      </c>
      <c r="D53" s="33" t="str">
        <f>IF(入力!E26="","",入力!E26)</f>
        <v>俊造</v>
      </c>
      <c r="E53" s="33" t="str">
        <f>IF(入力!C25="","",入力!C25)</f>
        <v>ﾀﾆ</v>
      </c>
      <c r="F53" s="33" t="str">
        <f>IF(入力!E25="","",入力!E25)</f>
        <v>ｼｭﾝｿﾞｳ</v>
      </c>
      <c r="G53" s="33">
        <f>IF(入力!M25="","",入力!M25)</f>
        <v>513309189</v>
      </c>
      <c r="H53" s="33" t="str">
        <f>IF(入力!I25="","",入力!I25)</f>
        <v>千葉市立朝日ケ丘小学校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臼井</v>
      </c>
      <c r="D54" s="33" t="str">
        <f>IF(入力!E28="","",入力!E28)</f>
        <v>大地</v>
      </c>
      <c r="E54" s="33" t="str">
        <f>IF(入力!C27="","",入力!C27)</f>
        <v>ｳｽｲ</v>
      </c>
      <c r="F54" s="33" t="str">
        <f>IF(入力!E27="","",入力!E27)</f>
        <v>ﾀﾞｲﾁ</v>
      </c>
      <c r="G54" s="33">
        <f>IF(入力!M27="","",入力!M27)</f>
        <v>514281831</v>
      </c>
      <c r="H54" s="33" t="str">
        <f>IF(入力!I27="","",入力!I27)</f>
        <v>千葉市立園生小学校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小田</v>
      </c>
      <c r="D55" s="33" t="str">
        <f>IF(入力!E30="","",入力!E30)</f>
        <v>遥瞬</v>
      </c>
      <c r="E55" s="33" t="str">
        <f>IF(入力!C29="","",入力!C29)</f>
        <v>ｵﾀﾞ</v>
      </c>
      <c r="F55" s="33" t="str">
        <f>IF(入力!E29="","",入力!E29)</f>
        <v>ﾊﾙｷ</v>
      </c>
      <c r="G55" s="33">
        <f>IF(入力!M29="","",入力!M29)</f>
        <v>515534940</v>
      </c>
      <c r="H55" s="33" t="str">
        <f>IF(入力!I29="","",入力!I29)</f>
        <v>千葉市立美浜打瀬小学校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川村</v>
      </c>
      <c r="D56" s="33" t="str">
        <f>IF(入力!E32="","",入力!E32)</f>
        <v>海翔</v>
      </c>
      <c r="E56" s="33" t="str">
        <f>IF(入力!C31="","",入力!C31)</f>
        <v>ｶﾜﾑﾗ</v>
      </c>
      <c r="F56" s="33" t="str">
        <f>IF(入力!E31="","",入力!E31)</f>
        <v>ｶｲﾄ</v>
      </c>
      <c r="G56" s="33">
        <f>IF(入力!M31="","",入力!M31)</f>
        <v>515533741</v>
      </c>
      <c r="H56" s="33" t="str">
        <f>IF(入力!I31="","",入力!I31)</f>
        <v>千葉市立朝日ケ丘小学校</v>
      </c>
      <c r="I56" s="33">
        <f>IF(入力!G31="","",入力!G31)</f>
        <v>6</v>
      </c>
      <c r="J56" s="33">
        <f>IF(入力!P31="","",入力!P31)</f>
        <v>164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兒玉</v>
      </c>
      <c r="D57" s="33" t="str">
        <f>IF(入力!E34="","",入力!E34)</f>
        <v>幸大</v>
      </c>
      <c r="E57" s="33" t="str">
        <f>IF(入力!C33="","",入力!C33)</f>
        <v>ｺﾀﾞﾏ</v>
      </c>
      <c r="F57" s="33" t="str">
        <f>IF(入力!E33="","",入力!E33)</f>
        <v>ｺｳﾀ</v>
      </c>
      <c r="G57" s="33">
        <f>IF(入力!M33="","",入力!M33)</f>
        <v>515533873</v>
      </c>
      <c r="H57" s="33" t="str">
        <f>IF(入力!I33="","",入力!I33)</f>
        <v>千葉市立朝日ケ丘小学校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尾形</v>
      </c>
      <c r="D58" s="33" t="str">
        <f>IF(入力!E36="","",入力!E36)</f>
        <v>音和</v>
      </c>
      <c r="E58" s="33" t="str">
        <f>IF(入力!C35="","",入力!C35)</f>
        <v>ｵｶﾞﾀ</v>
      </c>
      <c r="F58" s="33" t="str">
        <f>IF(入力!E35="","",入力!E35)</f>
        <v>ﾄﾜ</v>
      </c>
      <c r="G58" s="33">
        <f>IF(入力!M35="","",入力!M35)</f>
        <v>515533986</v>
      </c>
      <c r="H58" s="33" t="str">
        <f>IF(入力!I35="","",入力!I35)</f>
        <v>千葉市立朝日ケ丘小学校</v>
      </c>
      <c r="I58" s="33">
        <f>IF(入力!G35="","",入力!G35)</f>
        <v>6</v>
      </c>
      <c r="J58" s="33">
        <f>IF(入力!P35="","",入力!P35)</f>
        <v>163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瀬戸</v>
      </c>
      <c r="D59" s="33" t="str">
        <f>IF(入力!E38="","",入力!E38)</f>
        <v>飛夢</v>
      </c>
      <c r="E59" s="33" t="str">
        <f>IF(入力!C37="","",入力!C37)</f>
        <v>ｾﾄ</v>
      </c>
      <c r="F59" s="33" t="str">
        <f>IF(入力!E37="","",入力!E37)</f>
        <v>ﾄﾑ</v>
      </c>
      <c r="G59" s="33">
        <f>IF(入力!M37="","",入力!M37)</f>
        <v>515534699</v>
      </c>
      <c r="H59" s="33" t="str">
        <f>IF(入力!I37="","",入力!I37)</f>
        <v>千葉市立朝日ケ丘小学校</v>
      </c>
      <c r="I59" s="33">
        <f>IF(入力!G37="","",入力!G37)</f>
        <v>6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冨田</v>
      </c>
      <c r="D60" s="33" t="str">
        <f>IF(入力!E40="","",入力!E40)</f>
        <v>涼介</v>
      </c>
      <c r="E60" s="33" t="str">
        <f>IF(入力!C39="","",入力!C39)</f>
        <v>ﾄﾐﾀ</v>
      </c>
      <c r="F60" s="33" t="str">
        <f>IF(入力!E39="","",入力!E39)</f>
        <v>ﾘｮｳｽｹ</v>
      </c>
      <c r="G60" s="33">
        <f>IF(入力!M39="","",入力!M39)</f>
        <v>515534719</v>
      </c>
      <c r="H60" s="33" t="str">
        <f>IF(入力!I39="","",入力!I39)</f>
        <v>千葉市立朝日ケ丘小学校</v>
      </c>
      <c r="I60" s="33">
        <f>IF(入力!G39="","",入力!G39)</f>
        <v>6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荒井</v>
      </c>
      <c r="D61" s="33" t="str">
        <f>IF(入力!E42="","",入力!E42)</f>
        <v>耀道</v>
      </c>
      <c r="E61" s="33" t="str">
        <f>IF(入力!C41="","",入力!C41)</f>
        <v>ｱﾗｲ</v>
      </c>
      <c r="F61" s="33" t="str">
        <f>IF(入力!E41="","",入力!E41)</f>
        <v>ﾃﾙﾐﾁ</v>
      </c>
      <c r="G61" s="33">
        <f>IF(入力!M41="","",入力!M41)</f>
        <v>515535105</v>
      </c>
      <c r="H61" s="33" t="str">
        <f>IF(入力!I41="","",入力!I41)</f>
        <v>千葉市立園生小学校</v>
      </c>
      <c r="I61" s="33">
        <f>IF(入力!G41="","",入力!G41)</f>
        <v>6</v>
      </c>
      <c r="J61" s="33">
        <f>IF(入力!P41="","",入力!P41)</f>
        <v>154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坂口</v>
      </c>
      <c r="D62" s="33" t="str">
        <f>IF(入力!E44="","",入力!E44)</f>
        <v>祥</v>
      </c>
      <c r="E62" s="33" t="str">
        <f>IF(入力!C43="","",入力!C43)</f>
        <v>ｻｶｸﾞﾁ</v>
      </c>
      <c r="F62" s="33" t="str">
        <f>IF(入力!E43="","",入力!E43)</f>
        <v>ｼｮｳ</v>
      </c>
      <c r="G62" s="33">
        <f>IF(入力!M43="","",入力!M43)</f>
        <v>518214173</v>
      </c>
      <c r="H62" s="33" t="str">
        <f>IF(入力!I43="","",入力!I43)</f>
        <v>千葉市立千草台東小学校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小笠原</v>
      </c>
      <c r="D63" s="33" t="str">
        <f>IF(入力!E46="","",入力!E46)</f>
        <v>智也</v>
      </c>
      <c r="E63" s="33" t="str">
        <f>IF(入力!C45="","",入力!C45)</f>
        <v>ｵｶﾞｻﾜﾗ</v>
      </c>
      <c r="F63" s="33" t="str">
        <f>IF(入力!E45="","",入力!E45)</f>
        <v>ﾄﾓﾔ</v>
      </c>
      <c r="G63" s="33">
        <f>IF(入力!M45="","",入力!M45)</f>
        <v>516680925</v>
      </c>
      <c r="H63" s="33" t="str">
        <f>IF(入力!I45="","",入力!I45)</f>
        <v>千葉市立小中台南小学校</v>
      </c>
      <c r="I63" s="33">
        <f>IF(入力!G45="","",入力!G45)</f>
        <v>4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臼井</v>
      </c>
      <c r="D64" s="33" t="str">
        <f>IF(入力!E48="","",入力!E48)</f>
        <v>晃太</v>
      </c>
      <c r="E64" s="33" t="str">
        <f>IF(入力!C47="","",入力!C47)</f>
        <v>ｳｽｲ</v>
      </c>
      <c r="F64" s="33" t="str">
        <f>IF(入力!E47="","",入力!E47)</f>
        <v>ｺｳﾀ</v>
      </c>
      <c r="G64" s="33">
        <f>IF(入力!M47="","",入力!M47)</f>
        <v>515111222</v>
      </c>
      <c r="H64" s="33" t="str">
        <f>IF(入力!I47="","",入力!I47)</f>
        <v>千葉市立園生小学校</v>
      </c>
      <c r="I64" s="33">
        <f>IF(入力!G47="","",入力!G47)</f>
        <v>3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白幡</v>
      </c>
      <c r="D65" s="33" t="str">
        <f>IF(入力!E50="","",入力!E50)</f>
        <v>朝輝</v>
      </c>
      <c r="E65" s="33" t="str">
        <f>IF(入力!C49="","",入力!C49)</f>
        <v>シラハタ</v>
      </c>
      <c r="F65" s="33" t="str">
        <f>IF(入力!E49="","",入力!E49)</f>
        <v>トモキ</v>
      </c>
      <c r="G65" s="33">
        <f>IF(入力!M49="","",入力!M49)</f>
        <v>513085015</v>
      </c>
      <c r="H65" s="33" t="str">
        <f>IF(入力!I49="","",入力!I49)</f>
        <v>千葉市立花園小学校</v>
      </c>
      <c r="I65" s="33">
        <f>IF(入力!G49="","",入力!G49)</f>
        <v>5</v>
      </c>
      <c r="J65" s="33">
        <f>IF(入力!P49="","",入力!P49)</f>
        <v>155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 xml:space="preserve"> </v>
      </c>
      <c r="D66" s="33" t="str">
        <f>IF(入力!E52="","",入力!E52)</f>
        <v xml:space="preserve"> </v>
      </c>
      <c r="E66" s="33" t="str">
        <f>IF(入力!C51="","",入力!C51)</f>
        <v xml:space="preserve"> </v>
      </c>
      <c r="F66" s="33" t="str">
        <f>IF(入力!E51="","",入力!E51)</f>
        <v xml:space="preserve"> </v>
      </c>
      <c r="G66" s="33" t="str">
        <f>IF(入力!M51="","",入力!M51)</f>
        <v xml:space="preserve"> </v>
      </c>
      <c r="H66" s="33" t="str">
        <f>IF(入力!I51="","",入力!I51)</f>
        <v xml:space="preserve"> </v>
      </c>
      <c r="I66" s="33" t="str">
        <f>IF(入力!G51="","",入力!G51)</f>
        <v xml:space="preserve"> </v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kawamura</cp:lastModifiedBy>
  <cp:lastPrinted>2018-01-29T04:47:06Z</cp:lastPrinted>
  <dcterms:created xsi:type="dcterms:W3CDTF">2014-04-05T09:56:00Z</dcterms:created>
  <dcterms:modified xsi:type="dcterms:W3CDTF">2018-09-19T22:12:22Z</dcterms:modified>
</cp:coreProperties>
</file>