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3\Desktop\てっぺん\"/>
    </mc:Choice>
  </mc:AlternateContent>
  <xr:revisionPtr revIDLastSave="0" documentId="13_ncr:1_{32F72452-EB93-4D33-A8B2-6A7851753712}" xr6:coauthVersionLast="47" xr6:coauthVersionMax="47" xr10:uidLastSave="{00000000-0000-0000-0000-000000000000}"/>
  <workbookProtection lockStructure="1"/>
  <bookViews>
    <workbookView xWindow="-98" yWindow="-98" windowWidth="20715" windowHeight="132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<sst xmlns="http://schemas.openxmlformats.org/spreadsheetml/2006/main" count="424" uniqueCount="295">
  <si>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</si>
  <si>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</si>
  <si>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</si>
  <si>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</si>
  <si>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</si>
  <si>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</si>
  <si>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</si>
  <si>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</si>
  <si>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</si>
  <si>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</si>
  <si>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</si>
  <si>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</si>
  <si>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</si>
  <si>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</si>
  <si>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</si>
  <si>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</si>
  <si>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</si>
  <si>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</si>
  <si>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</si>
  <si>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</si>
  <si>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</si>
  <si>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</si>
  <si>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</si>
  <si>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</si>
  <si>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</si>
  <si>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</si>
  <si>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</si>
  <si>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</si>
  <si>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</si>
  <si>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</si>
  <si>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</si>
  <si>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</si>
  <si>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</si>
  <si>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</si>
  <si>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</si>
  <si>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</si>
  <si>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</si>
  <si>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</si>
  <si>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</si>
  <si>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</si>
  <si>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</si>
  <si>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</si>
  <si>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</si>
  <si>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</si>
  <si>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</si>
  <si>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</si>
  <si>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</si>
  <si>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</si>
  <si>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</si>
  <si>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</si>
  <si>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</si>
  <si>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</si>
  <si>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</si>
  <si>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</si>
  <si>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</si>
  <si>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</si>
  <si>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</si>
  <si>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</si>
  <si>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</si>
  <si>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</si>
  <si>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</si>
  <si>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</si>
  <si>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</si>
  <si>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</si>
  <si>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</si>
  <si>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</si>
  <si>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</si>
  <si>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</si>
  <si>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</si>
  <si>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</si>
  <si>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</si>
  <si>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</si>
  <si>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</si>
  <si>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</si>
  <si>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</si>
  <si>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</si>
  <si>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</si>
  <si>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</si>
  <si>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</si>
  <si>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</si>
  <si>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</si>
  <si>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</si>
  <si>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</si>
  <si>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</si>
  <si>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</si>
  <si>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</si>
  <si>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</si>
  <si>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</si>
  <si>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</si>
  <si>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</si>
  <si>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</si>
  <si>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</si>
  <si>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</si>
  <si>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</si>
  <si>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</si>
  <si>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</si>
  <si>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</si>
  <si>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</si>
  <si>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</si>
  <si>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</si>
  <si>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</si>
  <si>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</si>
  <si>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</si>
  <si>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</si>
  <si>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</si>
  <si>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</si>
  <si>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</si>
  <si>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</si>
  <si>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</si>
  <si>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</si>
  <si>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</si>
  <si>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</si>
  <si>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</si>
  <si>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</si>
  <si>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</si>
  <si>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</si>
  <si>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</si>
  <si>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</si>
  <si>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</si>
  <si>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</si>
  <si>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</si>
  <si>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</si>
  <si>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</si>
  <si>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</si>
  <si>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</si>
  <si>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</si>
  <si>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</si>
  <si>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</si>
  <si>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</si>
  <si>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</si>
  <si>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</si>
  <si>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</si>
  <si>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</si>
  <si>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</si>
  <si>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</si>
  <si>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</si>
  <si>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</si>
  <si>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</si>
  <si>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</si>
  <si>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</si>
  <si>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</si>
  <si>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</si>
  <si>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</si>
  <si>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</si>
  <si>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</si>
  <si>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</si>
  <si>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</si>
  <si>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</si>
  <si>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</si>
  <si>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</si>
  <si>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</si>
  <si>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</si>
  <si>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</si>
  <si>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</si>
  <si>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</si>
  <si>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</si>
  <si>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</si>
  <si>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</si>
  <si>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</si>
  <si>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</si>
  <si>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</si>
  <si>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</si>
  <si>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</si>
  <si>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</si>
  <si>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</si>
  <si>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</si>
  <si>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</si>
  <si>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</si>
  <si>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</si>
  <si>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</si>
  <si>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</si>
  <si>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</si>
  <si>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</si>
  <si>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</si>
  <si>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</si>
  <si>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</si>
  <si>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</si>
  <si>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</si>
  <si>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</si>
  <si>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</si>
  <si>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</si>
  <si>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</si>
  <si>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</si>
  <si>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</si>
  <si>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</si>
  <si>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</si>
  <si>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</si>
  <si>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</si>
  <si>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</si>
  <si>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</si>
  <si>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</si>
  <si>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</si>
  <si>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</si>
  <si>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</si>
  <si>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</si>
  <si>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</si>
  <si>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</si>
  <si>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</si>
  <si>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</si>
  <si>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</si>
  <si>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</si>
  <si>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千葉市立朝日ヶ丘小学校</t>
  </si>
  <si>
    <t>千葉市立西小中台小学校</t>
    <phoneticPr fontId="2"/>
  </si>
  <si>
    <t>千葉市立朝日ヶ丘小学校</t>
    <phoneticPr fontId="2"/>
  </si>
  <si>
    <t>千葉市立美浜区打瀬小学校</t>
  </si>
  <si>
    <t>千葉市立千草台小学校</t>
    <phoneticPr fontId="2"/>
  </si>
  <si>
    <t>千葉市立柏台小学校</t>
    <phoneticPr fontId="2"/>
  </si>
  <si>
    <t>千葉市立草野小学校</t>
    <phoneticPr fontId="2"/>
  </si>
  <si>
    <t>千葉市立小中台小学校</t>
    <phoneticPr fontId="2"/>
  </si>
  <si>
    <t>千葉市立花園小学校</t>
    <phoneticPr fontId="2"/>
  </si>
  <si>
    <t>千葉市立園生小学校</t>
    <phoneticPr fontId="2"/>
  </si>
  <si>
    <t>千葉市立都賀の台小学校</t>
    <phoneticPr fontId="2"/>
  </si>
  <si>
    <t>仁</t>
    <phoneticPr fontId="2"/>
  </si>
  <si>
    <r>
      <rPr>
        <sz val="11"/>
        <color indexed="8"/>
        <rFont val="ＭＳ Ｐゴシック"/>
        <family val="3"/>
        <charset val="128"/>
      </rPr>
      <t>翔太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</si>
  <si>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千翔</t>
    </r>
    <phoneticPr fontId="2"/>
  </si>
  <si>
    <r>
      <rPr>
        <sz val="11"/>
        <color indexed="8"/>
        <rFont val="ＭＳ Ｐゴシック"/>
        <family val="3"/>
        <charset val="128"/>
      </rPr>
      <t>加藤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</si>
  <si>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柳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</si>
  <si>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悠希</t>
    </r>
    <phoneticPr fontId="2"/>
  </si>
  <si>
    <r>
      <rPr>
        <sz val="11"/>
        <color indexed="8"/>
        <rFont val="ＭＳ Ｐゴシック"/>
        <family val="3"/>
        <charset val="128"/>
      </rPr>
      <t>臼田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</si>
  <si>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遥稀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</si>
  <si>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千葉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</si>
  <si>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由騎</t>
    </r>
    <phoneticPr fontId="2"/>
  </si>
  <si>
    <r>
      <rPr>
        <sz val="11"/>
        <color indexed="8"/>
        <rFont val="ＭＳ Ｐゴシック"/>
        <family val="3"/>
        <charset val="128"/>
      </rPr>
      <t>上原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</si>
  <si>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志賀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</si>
  <si>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龍輝</t>
    </r>
    <phoneticPr fontId="2"/>
  </si>
  <si>
    <r>
      <rPr>
        <sz val="11"/>
        <color indexed="8"/>
        <rFont val="ＭＳ Ｐゴシック"/>
        <family val="3"/>
        <charset val="128"/>
      </rPr>
      <t>内川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</si>
  <si>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小林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</si>
  <si>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西川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</si>
  <si>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齋惟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</si>
  <si>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朴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</si>
  <si>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ＭＳ Ｐゴシック"/>
        <family val="3"/>
        <charset val="128"/>
      </rPr>
      <t>瑛太</t>
    </r>
    <r>
      <rPr>
        <sz val="11"/>
        <color indexed="8"/>
        <rFont val="Calibri"/>
        <family val="2"/>
      </rPr>
      <t xml:space="preserve"> </t>
    </r>
    <phoneticPr fontId="2"/>
  </si>
  <si>
    <r>
      <rPr>
        <sz val="11"/>
        <color indexed="8"/>
        <rFont val="ＭＳ Ｐゴシック"/>
        <family val="3"/>
        <charset val="128"/>
      </rPr>
      <t>田中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</t>
    </r>
    <phoneticPr fontId="2"/>
  </si>
  <si>
    <t>てっぺん</t>
    <phoneticPr fontId="2"/>
  </si>
  <si>
    <t>男子</t>
    <phoneticPr fontId="2"/>
  </si>
  <si>
    <t>千葉市</t>
    <rPh sb="0" eb="2">
      <t>チバ</t>
    </rPh>
    <rPh sb="2" eb="3">
      <t>シ</t>
    </rPh>
    <phoneticPr fontId="2"/>
  </si>
  <si>
    <t xml:space="preserve">ウスイ </t>
    <phoneticPr fontId="2"/>
  </si>
  <si>
    <t>タクヤ</t>
  </si>
  <si>
    <t xml:space="preserve">臼井 </t>
    <phoneticPr fontId="2"/>
  </si>
  <si>
    <t>拓也</t>
    <phoneticPr fontId="2"/>
  </si>
  <si>
    <t>千葉市稲毛区宮野木町８９４‐１４</t>
  </si>
  <si>
    <t>千葉市稲毛区小中台278-3</t>
    <phoneticPr fontId="2"/>
  </si>
  <si>
    <t>千葉市稲毛区小中台町655-29</t>
    <phoneticPr fontId="2"/>
  </si>
  <si>
    <t>千葉市稲毛区小中台町１５１２－６－D－104</t>
    <phoneticPr fontId="2"/>
  </si>
  <si>
    <t>263</t>
    <phoneticPr fontId="2"/>
  </si>
  <si>
    <t>0054</t>
    <phoneticPr fontId="2"/>
  </si>
  <si>
    <t>090</t>
    <phoneticPr fontId="2"/>
  </si>
  <si>
    <t>2172</t>
    <phoneticPr fontId="2"/>
  </si>
  <si>
    <t>2528</t>
    <phoneticPr fontId="2"/>
  </si>
  <si>
    <t>0044</t>
    <phoneticPr fontId="2"/>
  </si>
  <si>
    <t>043</t>
    <phoneticPr fontId="2"/>
  </si>
  <si>
    <t>2825</t>
    <phoneticPr fontId="2"/>
  </si>
  <si>
    <t>９２９</t>
    <phoneticPr fontId="2"/>
  </si>
  <si>
    <t>2077</t>
    <phoneticPr fontId="2"/>
  </si>
  <si>
    <t>784</t>
    <phoneticPr fontId="2"/>
  </si>
  <si>
    <t>3900</t>
    <phoneticPr fontId="2"/>
  </si>
  <si>
    <t>黒澤</t>
  </si>
  <si>
    <t>崇</t>
    <phoneticPr fontId="2"/>
  </si>
  <si>
    <t>クロサワ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</si>
  <si>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タカシ</t>
    </r>
  </si>
  <si>
    <t>トウマ</t>
    <phoneticPr fontId="2"/>
  </si>
  <si>
    <t>マキコ</t>
    <phoneticPr fontId="2"/>
  </si>
  <si>
    <t>當麻</t>
  </si>
  <si>
    <t>万亀子</t>
    <phoneticPr fontId="2"/>
  </si>
  <si>
    <t>5847</t>
    <phoneticPr fontId="2"/>
  </si>
  <si>
    <t>ヤナギ</t>
    <phoneticPr fontId="2"/>
  </si>
  <si>
    <t>トシヒロ</t>
    <phoneticPr fontId="2"/>
  </si>
  <si>
    <t>利宏</t>
    <rPh sb="0" eb="2">
      <t>トシヒロ</t>
    </rPh>
    <phoneticPr fontId="2"/>
  </si>
  <si>
    <t>カトウ</t>
  </si>
  <si>
    <r>
      <t xml:space="preserve"> </t>
    </r>
    <r>
      <rPr>
        <sz val="11"/>
        <color indexed="8"/>
        <rFont val="ＭＳ Ｐゴシック"/>
        <family val="3"/>
        <charset val="128"/>
      </rPr>
      <t>ショウタ</t>
    </r>
    <phoneticPr fontId="2"/>
  </si>
  <si>
    <t>センショウ</t>
    <phoneticPr fontId="2"/>
  </si>
  <si>
    <t>ウスダ</t>
  </si>
  <si>
    <r>
      <t xml:space="preserve"> </t>
    </r>
    <r>
      <rPr>
        <sz val="11"/>
        <color indexed="8"/>
        <rFont val="ＭＳ Ｐゴシック"/>
        <family val="3"/>
        <charset val="128"/>
      </rPr>
      <t>ユウキ</t>
    </r>
  </si>
  <si>
    <t>チバ</t>
    <phoneticPr fontId="2"/>
  </si>
  <si>
    <t>ハルキ</t>
    <phoneticPr fontId="2"/>
  </si>
  <si>
    <t>ウエハラ</t>
    <phoneticPr fontId="2"/>
  </si>
  <si>
    <t>ヨシキ</t>
    <phoneticPr fontId="2"/>
  </si>
  <si>
    <t>春太</t>
    <phoneticPr fontId="2"/>
  </si>
  <si>
    <t>タナカ</t>
    <phoneticPr fontId="2"/>
  </si>
  <si>
    <t>エイタ</t>
    <phoneticPr fontId="2"/>
  </si>
  <si>
    <r>
      <rPr>
        <sz val="11"/>
        <color indexed="8"/>
        <rFont val="ＭＳ Ｐゴシック"/>
        <family val="3"/>
        <charset val="128"/>
      </rPr>
      <t>髙橋</t>
    </r>
    <r>
      <rPr>
        <sz val="11"/>
        <color indexed="8"/>
        <rFont val="Calibri"/>
        <family val="3"/>
        <charset val="128"/>
      </rPr>
      <t xml:space="preserve"> </t>
    </r>
    <phoneticPr fontId="2"/>
  </si>
  <si>
    <t>タカハシ</t>
    <phoneticPr fontId="2"/>
  </si>
  <si>
    <t>ジン</t>
    <phoneticPr fontId="2"/>
  </si>
  <si>
    <t>ニシカワ</t>
    <phoneticPr fontId="2"/>
  </si>
  <si>
    <t>蒼真</t>
    <phoneticPr fontId="2"/>
  </si>
  <si>
    <t>寛登</t>
    <phoneticPr fontId="2"/>
  </si>
  <si>
    <t>コバヤシ</t>
    <phoneticPr fontId="2"/>
  </si>
  <si>
    <t>ヒロト</t>
    <phoneticPr fontId="2"/>
  </si>
  <si>
    <t>ウチカワ</t>
    <phoneticPr fontId="2"/>
  </si>
  <si>
    <t>リュウキ</t>
    <phoneticPr fontId="2"/>
  </si>
  <si>
    <t>シュンタ</t>
    <phoneticPr fontId="2"/>
  </si>
  <si>
    <t>シガ</t>
    <phoneticPr fontId="2"/>
  </si>
  <si>
    <t>ソウマ</t>
    <phoneticPr fontId="2"/>
  </si>
  <si>
    <t>バク</t>
    <phoneticPr fontId="2"/>
  </si>
  <si>
    <t>ジェユ</t>
    <phoneticPr fontId="2"/>
  </si>
  <si>
    <t>仲間を信じ、最後まで諦めない！！繋ぐバレーで勝利を目指します！
限界突破でてっぺん目指せ！！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</si>
</sst>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3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 2" xfId="1" xr:uid="{00000000-0005-0000-0000-000001000000}"/>
    <cellStyle name="常规" xfId="0" builtinId="0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AP32" sqref="AP3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38" t="s">
        <v>189</v>
      </c>
      <c r="B2" s="139"/>
      <c r="C2" s="140"/>
      <c r="D2" s="141"/>
      <c r="E2" s="141"/>
      <c r="F2" s="141"/>
      <c r="G2" s="141"/>
      <c r="H2" s="141"/>
      <c r="I2" s="142"/>
      <c r="J2" s="114" t="s">
        <v>187</v>
      </c>
      <c r="K2" s="253"/>
      <c r="L2" s="253"/>
      <c r="M2" s="253"/>
      <c r="N2" s="253"/>
      <c r="O2" s="254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3" t="s">
        <v>190</v>
      </c>
      <c r="B3" s="144"/>
      <c r="C3" s="145" t="s">
        <v>232</v>
      </c>
      <c r="D3" s="146"/>
      <c r="E3" s="146"/>
      <c r="F3" s="146"/>
      <c r="G3" s="146"/>
      <c r="H3" s="146"/>
      <c r="I3" s="147"/>
      <c r="J3" s="250" t="s">
        <v>233</v>
      </c>
      <c r="K3" s="251"/>
      <c r="L3" s="251"/>
      <c r="M3" s="251"/>
      <c r="N3" s="251"/>
      <c r="O3" s="252"/>
      <c r="P3" s="116" t="s">
        <v>234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434146625</v>
      </c>
      <c r="D4" s="256"/>
      <c r="E4" s="256"/>
      <c r="F4" s="256"/>
      <c r="G4" s="256"/>
      <c r="H4" s="256"/>
      <c r="I4" s="257"/>
      <c r="J4" s="266" t="s">
        <v>185</v>
      </c>
      <c r="K4" s="267"/>
      <c r="L4" s="267"/>
      <c r="M4" s="267"/>
      <c r="N4" s="267"/>
      <c r="O4" s="268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/>
      <c r="D5" s="259"/>
      <c r="E5" s="259"/>
      <c r="F5" s="259"/>
      <c r="G5" s="259"/>
      <c r="H5" s="259"/>
      <c r="I5" s="260"/>
      <c r="J5" s="225"/>
      <c r="K5" s="225"/>
      <c r="L5" s="225"/>
      <c r="M5" s="225"/>
      <c r="N5" s="225"/>
      <c r="O5" s="225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4"/>
      <c r="C6" s="167" t="s">
        <v>175</v>
      </c>
      <c r="D6" s="168"/>
      <c r="E6" s="169" t="s">
        <v>176</v>
      </c>
      <c r="F6" s="170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4"/>
      <c r="C7" s="132" t="s">
        <v>235</v>
      </c>
      <c r="D7" s="133"/>
      <c r="E7" s="134" t="s">
        <v>236</v>
      </c>
      <c r="F7" s="135"/>
      <c r="G7" s="227">
        <v>514689311</v>
      </c>
      <c r="H7" s="227"/>
      <c r="I7" s="227"/>
      <c r="J7" s="227"/>
      <c r="K7" s="227"/>
      <c r="L7" s="227"/>
      <c r="M7" s="227"/>
      <c r="N7" s="227"/>
      <c r="O7" s="227"/>
      <c r="P7" s="197" t="s">
        <v>72</v>
      </c>
      <c r="Q7" s="198"/>
      <c r="R7" s="166" t="s">
        <v>243</v>
      </c>
      <c r="S7" s="166"/>
      <c r="T7" s="166"/>
      <c r="U7" s="166"/>
      <c r="V7" s="50" t="s">
        <v>73</v>
      </c>
      <c r="W7" s="156" t="s">
        <v>244</v>
      </c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58" t="s">
        <v>74</v>
      </c>
      <c r="AL7" s="83" t="s">
        <v>245</v>
      </c>
      <c r="AM7" s="83"/>
      <c r="AN7" s="83"/>
      <c r="AO7" s="83"/>
      <c r="AP7" s="83"/>
      <c r="AQ7" s="83"/>
      <c r="AR7" s="83"/>
      <c r="AS7" s="59" t="s">
        <v>75</v>
      </c>
      <c r="AT7" s="77">
        <v>37</v>
      </c>
    </row>
    <row r="8" spans="1:51" ht="18" customHeight="1">
      <c r="A8" s="96"/>
      <c r="B8" s="164"/>
      <c r="C8" s="171" t="s">
        <v>237</v>
      </c>
      <c r="D8" s="137"/>
      <c r="E8" s="172" t="s">
        <v>238</v>
      </c>
      <c r="F8" s="173"/>
      <c r="G8" s="227"/>
      <c r="H8" s="227"/>
      <c r="I8" s="227"/>
      <c r="J8" s="227"/>
      <c r="K8" s="227"/>
      <c r="L8" s="227"/>
      <c r="M8" s="227"/>
      <c r="N8" s="227"/>
      <c r="O8" s="227"/>
      <c r="P8" s="158" t="s">
        <v>239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84" t="s">
        <v>246</v>
      </c>
      <c r="AL8" s="85"/>
      <c r="AM8" s="85"/>
      <c r="AN8" s="85"/>
      <c r="AO8" s="60" t="s">
        <v>76</v>
      </c>
      <c r="AP8" s="85" t="s">
        <v>247</v>
      </c>
      <c r="AQ8" s="85"/>
      <c r="AR8" s="85"/>
      <c r="AS8" s="86"/>
      <c r="AT8" s="77"/>
    </row>
    <row r="9" spans="1:51" ht="14.45" customHeight="1">
      <c r="A9" s="96" t="s">
        <v>150</v>
      </c>
      <c r="B9" s="164"/>
      <c r="C9" s="132" t="s">
        <v>257</v>
      </c>
      <c r="D9" s="133"/>
      <c r="E9" s="133" t="s">
        <v>258</v>
      </c>
      <c r="F9" s="135"/>
      <c r="G9" s="227">
        <v>508564719</v>
      </c>
      <c r="H9" s="227"/>
      <c r="I9" s="227"/>
      <c r="J9" s="227"/>
      <c r="K9" s="227"/>
      <c r="L9" s="227"/>
      <c r="M9" s="227">
        <v>330448</v>
      </c>
      <c r="N9" s="227"/>
      <c r="O9" s="227"/>
      <c r="P9" s="197" t="s">
        <v>72</v>
      </c>
      <c r="Q9" s="198"/>
      <c r="R9" s="166" t="s">
        <v>243</v>
      </c>
      <c r="S9" s="166"/>
      <c r="T9" s="166"/>
      <c r="U9" s="166"/>
      <c r="V9" s="50" t="s">
        <v>73</v>
      </c>
      <c r="W9" s="156" t="s">
        <v>248</v>
      </c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7"/>
      <c r="AK9" s="58" t="s">
        <v>193</v>
      </c>
      <c r="AL9" s="83" t="s">
        <v>249</v>
      </c>
      <c r="AM9" s="83"/>
      <c r="AN9" s="83"/>
      <c r="AO9" s="83"/>
      <c r="AP9" s="83"/>
      <c r="AQ9" s="83"/>
      <c r="AR9" s="83"/>
      <c r="AS9" s="59" t="s">
        <v>194</v>
      </c>
      <c r="AT9" s="78">
        <v>54</v>
      </c>
    </row>
    <row r="10" spans="1:51" ht="18" customHeight="1">
      <c r="A10" s="96"/>
      <c r="B10" s="164"/>
      <c r="C10" s="177" t="s">
        <v>255</v>
      </c>
      <c r="D10" s="137"/>
      <c r="E10" s="172" t="s">
        <v>256</v>
      </c>
      <c r="F10" s="173"/>
      <c r="G10" s="227"/>
      <c r="H10" s="227"/>
      <c r="I10" s="227"/>
      <c r="J10" s="227"/>
      <c r="K10" s="227"/>
      <c r="L10" s="227"/>
      <c r="M10" s="227"/>
      <c r="N10" s="227"/>
      <c r="O10" s="227"/>
      <c r="P10" s="158" t="s">
        <v>240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60"/>
      <c r="AK10" s="84" t="s">
        <v>250</v>
      </c>
      <c r="AL10" s="85"/>
      <c r="AM10" s="85"/>
      <c r="AN10" s="85"/>
      <c r="AO10" s="60" t="s">
        <v>195</v>
      </c>
      <c r="AP10" s="85" t="s">
        <v>251</v>
      </c>
      <c r="AQ10" s="85"/>
      <c r="AR10" s="85"/>
      <c r="AS10" s="86"/>
      <c r="AT10" s="78"/>
    </row>
    <row r="11" spans="1:51" ht="14.45" customHeight="1">
      <c r="A11" s="96" t="s">
        <v>151</v>
      </c>
      <c r="B11" s="164"/>
      <c r="C11" s="132" t="s">
        <v>259</v>
      </c>
      <c r="D11" s="133"/>
      <c r="E11" s="134" t="s">
        <v>260</v>
      </c>
      <c r="F11" s="135"/>
      <c r="G11" s="227">
        <v>509208947</v>
      </c>
      <c r="H11" s="227"/>
      <c r="I11" s="227"/>
      <c r="J11" s="231">
        <v>23128</v>
      </c>
      <c r="K11" s="232"/>
      <c r="L11" s="233"/>
      <c r="M11" s="227"/>
      <c r="N11" s="227"/>
      <c r="O11" s="227"/>
      <c r="P11" s="197" t="s">
        <v>72</v>
      </c>
      <c r="Q11" s="198"/>
      <c r="R11" s="166" t="s">
        <v>243</v>
      </c>
      <c r="S11" s="166"/>
      <c r="T11" s="166"/>
      <c r="U11" s="166"/>
      <c r="V11" s="50" t="s">
        <v>73</v>
      </c>
      <c r="W11" s="156" t="s">
        <v>248</v>
      </c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7"/>
      <c r="AK11" s="58" t="s">
        <v>193</v>
      </c>
      <c r="AL11" s="83" t="s">
        <v>245</v>
      </c>
      <c r="AM11" s="83"/>
      <c r="AN11" s="83"/>
      <c r="AO11" s="83"/>
      <c r="AP11" s="83"/>
      <c r="AQ11" s="83"/>
      <c r="AR11" s="83"/>
      <c r="AS11" s="59" t="s">
        <v>194</v>
      </c>
      <c r="AT11" s="78">
        <v>51</v>
      </c>
    </row>
    <row r="12" spans="1:51" ht="18" customHeight="1">
      <c r="A12" s="96"/>
      <c r="B12" s="164"/>
      <c r="C12" s="171" t="s">
        <v>261</v>
      </c>
      <c r="D12" s="137"/>
      <c r="E12" s="172" t="s">
        <v>262</v>
      </c>
      <c r="F12" s="173"/>
      <c r="G12" s="227"/>
      <c r="H12" s="227"/>
      <c r="I12" s="227"/>
      <c r="J12" s="234"/>
      <c r="K12" s="235"/>
      <c r="L12" s="236"/>
      <c r="M12" s="227"/>
      <c r="N12" s="227"/>
      <c r="O12" s="227"/>
      <c r="P12" s="158" t="s">
        <v>241</v>
      </c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60"/>
      <c r="AK12" s="84" t="s">
        <v>252</v>
      </c>
      <c r="AL12" s="85"/>
      <c r="AM12" s="85"/>
      <c r="AN12" s="85"/>
      <c r="AO12" s="60" t="s">
        <v>195</v>
      </c>
      <c r="AP12" s="85" t="s">
        <v>253</v>
      </c>
      <c r="AQ12" s="85"/>
      <c r="AR12" s="85"/>
      <c r="AS12" s="86"/>
      <c r="AT12" s="78"/>
    </row>
    <row r="13" spans="1:51" ht="15" customHeight="1">
      <c r="A13" s="96" t="s">
        <v>152</v>
      </c>
      <c r="B13" s="164"/>
      <c r="C13" s="199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79"/>
    </row>
    <row r="14" spans="1:51" ht="18" customHeight="1">
      <c r="A14" s="96"/>
      <c r="B14" s="164"/>
      <c r="C14" s="177"/>
      <c r="D14" s="137"/>
      <c r="E14" s="137"/>
      <c r="F14" s="173"/>
      <c r="G14" s="230"/>
      <c r="H14" s="230"/>
      <c r="I14" s="230"/>
      <c r="J14" s="230"/>
      <c r="K14" s="230"/>
      <c r="L14" s="230"/>
      <c r="M14" s="230"/>
      <c r="N14" s="230"/>
      <c r="O14" s="230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79"/>
    </row>
    <row r="15" spans="1:51" ht="15" customHeight="1">
      <c r="A15" s="237" t="s">
        <v>166</v>
      </c>
      <c r="B15" s="164"/>
      <c r="C15" s="132" t="s">
        <v>264</v>
      </c>
      <c r="D15" s="133"/>
      <c r="E15" s="134" t="s">
        <v>265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7" t="s">
        <v>72</v>
      </c>
      <c r="Q15" s="198"/>
      <c r="R15" s="166" t="s">
        <v>243</v>
      </c>
      <c r="S15" s="166"/>
      <c r="T15" s="166"/>
      <c r="U15" s="166"/>
      <c r="V15" s="49" t="s">
        <v>73</v>
      </c>
      <c r="W15" s="156" t="s">
        <v>248</v>
      </c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7"/>
      <c r="AK15" s="58" t="s">
        <v>193</v>
      </c>
      <c r="AL15" s="83" t="s">
        <v>245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64"/>
      <c r="C16" s="136" t="s">
        <v>216</v>
      </c>
      <c r="D16" s="137"/>
      <c r="E16" s="172" t="s">
        <v>266</v>
      </c>
      <c r="F16" s="173"/>
      <c r="G16" s="230"/>
      <c r="H16" s="230"/>
      <c r="I16" s="230"/>
      <c r="J16" s="230"/>
      <c r="K16" s="230"/>
      <c r="L16" s="230"/>
      <c r="M16" s="230"/>
      <c r="N16" s="230"/>
      <c r="O16" s="230"/>
      <c r="P16" s="158" t="s">
        <v>242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60"/>
      <c r="AK16" s="84" t="s">
        <v>254</v>
      </c>
      <c r="AL16" s="85"/>
      <c r="AM16" s="85"/>
      <c r="AN16" s="85"/>
      <c r="AO16" s="60" t="s">
        <v>195</v>
      </c>
      <c r="AP16" s="85" t="s">
        <v>263</v>
      </c>
      <c r="AQ16" s="85"/>
      <c r="AR16" s="85"/>
      <c r="AS16" s="86"/>
      <c r="AT16" s="78"/>
    </row>
    <row r="17" spans="1:46">
      <c r="A17" s="96" t="s">
        <v>6</v>
      </c>
      <c r="B17" s="164"/>
      <c r="C17" s="218" t="str">
        <f>IF(P16="","",P16)</f>
        <v>千葉市稲毛区小中台町１５１２－６－D－104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4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4"/>
      <c r="C19" s="218" t="str">
        <f>IF(AL15="","",AL15&amp;"-"&amp;AK16&amp;"-"&amp;AP16)</f>
        <v>090-3900-5847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4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4"/>
      <c r="C21" s="246"/>
      <c r="D21" s="238"/>
      <c r="E21" s="238"/>
      <c r="F21" s="238"/>
      <c r="G21" s="238"/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1"/>
      <c r="C22" s="247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2" t="s">
        <v>154</v>
      </c>
      <c r="C23" s="219" t="s">
        <v>173</v>
      </c>
      <c r="D23" s="220"/>
      <c r="E23" s="221" t="s">
        <v>174</v>
      </c>
      <c r="F23" s="222"/>
      <c r="G23" s="162" t="s">
        <v>155</v>
      </c>
      <c r="H23" s="162"/>
      <c r="I23" s="162" t="s">
        <v>156</v>
      </c>
      <c r="J23" s="162"/>
      <c r="K23" s="162"/>
      <c r="L23" s="162"/>
      <c r="M23" s="162" t="s">
        <v>157</v>
      </c>
      <c r="N23" s="162"/>
      <c r="O23" s="162"/>
      <c r="P23" s="161" t="s">
        <v>167</v>
      </c>
      <c r="Q23" s="162"/>
      <c r="R23" s="162"/>
      <c r="S23" s="162"/>
      <c r="T23" s="16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4"/>
      <c r="C24" s="206" t="s">
        <v>171</v>
      </c>
      <c r="D24" s="207"/>
      <c r="E24" s="208" t="s">
        <v>172</v>
      </c>
      <c r="F24" s="209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"/>
      <c r="V24" s="1"/>
      <c r="W24" s="1"/>
      <c r="X24" s="1"/>
      <c r="Y24" s="148" t="s">
        <v>168</v>
      </c>
      <c r="Z24" s="115"/>
      <c r="AA24" s="115"/>
      <c r="AB24" s="115"/>
      <c r="AC24" s="115"/>
      <c r="AD24" s="115"/>
      <c r="AE24" s="115"/>
      <c r="AF24" s="115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200</v>
      </c>
      <c r="C25" s="132" t="s">
        <v>267</v>
      </c>
      <c r="D25" s="133"/>
      <c r="E25" s="133" t="s">
        <v>268</v>
      </c>
      <c r="F25" s="135"/>
      <c r="G25" s="119">
        <v>5</v>
      </c>
      <c r="H25" s="120"/>
      <c r="I25" s="123" t="s">
        <v>201</v>
      </c>
      <c r="J25" s="124"/>
      <c r="K25" s="124"/>
      <c r="L25" s="120"/>
      <c r="M25" s="119">
        <v>518642310</v>
      </c>
      <c r="N25" s="124"/>
      <c r="O25" s="120"/>
      <c r="P25" s="123">
        <v>149</v>
      </c>
      <c r="Q25" s="124"/>
      <c r="R25" s="124"/>
      <c r="S25" s="124"/>
      <c r="T25" s="126"/>
      <c r="U25" s="1"/>
      <c r="V25" s="1"/>
      <c r="W25" s="1"/>
      <c r="X25" s="1"/>
      <c r="Y25" s="240">
        <v>12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215</v>
      </c>
      <c r="D26" s="137"/>
      <c r="E26" s="136" t="s">
        <v>213</v>
      </c>
      <c r="F26" s="137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264</v>
      </c>
      <c r="D27" s="133"/>
      <c r="E27" s="134" t="s">
        <v>269</v>
      </c>
      <c r="F27" s="135"/>
      <c r="G27" s="119">
        <v>5</v>
      </c>
      <c r="H27" s="120"/>
      <c r="I27" s="123" t="s">
        <v>202</v>
      </c>
      <c r="J27" s="124"/>
      <c r="K27" s="124"/>
      <c r="L27" s="120"/>
      <c r="M27" s="119">
        <v>519462269</v>
      </c>
      <c r="N27" s="124"/>
      <c r="O27" s="120"/>
      <c r="P27" s="123">
        <v>165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216</v>
      </c>
      <c r="D28" s="137"/>
      <c r="E28" s="223" t="s">
        <v>214</v>
      </c>
      <c r="F28" s="137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270</v>
      </c>
      <c r="D29" s="133"/>
      <c r="E29" s="133" t="s">
        <v>271</v>
      </c>
      <c r="F29" s="135"/>
      <c r="G29" s="119">
        <v>5</v>
      </c>
      <c r="H29" s="120"/>
      <c r="I29" s="123" t="s">
        <v>203</v>
      </c>
      <c r="J29" s="124"/>
      <c r="K29" s="124"/>
      <c r="L29" s="120"/>
      <c r="M29" s="119">
        <v>519581700</v>
      </c>
      <c r="N29" s="124"/>
      <c r="O29" s="120"/>
      <c r="P29" s="123">
        <v>140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218</v>
      </c>
      <c r="D30" s="137"/>
      <c r="E30" s="223" t="s">
        <v>217</v>
      </c>
      <c r="F30" s="137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272</v>
      </c>
      <c r="D31" s="133"/>
      <c r="E31" s="134" t="s">
        <v>273</v>
      </c>
      <c r="F31" s="135"/>
      <c r="G31" s="119">
        <v>5</v>
      </c>
      <c r="H31" s="120"/>
      <c r="I31" s="123" t="s">
        <v>204</v>
      </c>
      <c r="J31" s="124"/>
      <c r="K31" s="124"/>
      <c r="L31" s="120"/>
      <c r="M31" s="119">
        <v>520670745</v>
      </c>
      <c r="N31" s="124"/>
      <c r="O31" s="120"/>
      <c r="P31" s="123">
        <v>139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220</v>
      </c>
      <c r="D32" s="137"/>
      <c r="E32" s="223" t="s">
        <v>219</v>
      </c>
      <c r="F32" s="137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48" t="s">
        <v>197</v>
      </c>
      <c r="Z32" s="115"/>
      <c r="AA32" s="115"/>
      <c r="AB32" s="115"/>
      <c r="AC32" s="115"/>
      <c r="AD32" s="115"/>
      <c r="AE32" s="115"/>
      <c r="AF32" s="115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274</v>
      </c>
      <c r="D33" s="133"/>
      <c r="E33" s="134" t="s">
        <v>275</v>
      </c>
      <c r="F33" s="135"/>
      <c r="G33" s="119">
        <v>5</v>
      </c>
      <c r="H33" s="120"/>
      <c r="I33" s="123" t="s">
        <v>205</v>
      </c>
      <c r="J33" s="124"/>
      <c r="K33" s="124"/>
      <c r="L33" s="120"/>
      <c r="M33" s="119">
        <v>519493485</v>
      </c>
      <c r="N33" s="124"/>
      <c r="O33" s="120"/>
      <c r="P33" s="123">
        <v>151</v>
      </c>
      <c r="Q33" s="124"/>
      <c r="R33" s="124"/>
      <c r="S33" s="124"/>
      <c r="T33" s="126"/>
      <c r="U33" s="1"/>
      <c r="V33" s="1"/>
      <c r="W33" s="1"/>
      <c r="X33" s="1"/>
      <c r="Y33" s="150">
        <v>1</v>
      </c>
      <c r="Z33" s="151"/>
      <c r="AA33" s="151"/>
      <c r="AB33" s="151"/>
      <c r="AC33" s="151"/>
      <c r="AD33" s="151"/>
      <c r="AE33" s="151"/>
      <c r="AF33" s="151"/>
      <c r="AG33" s="15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222</v>
      </c>
      <c r="D34" s="137"/>
      <c r="E34" s="223" t="s">
        <v>221</v>
      </c>
      <c r="F34" s="137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3"/>
      <c r="Z34" s="154"/>
      <c r="AA34" s="154"/>
      <c r="AB34" s="154"/>
      <c r="AC34" s="154"/>
      <c r="AD34" s="154"/>
      <c r="AE34" s="154"/>
      <c r="AF34" s="154"/>
      <c r="AG34" s="15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290</v>
      </c>
      <c r="D35" s="133"/>
      <c r="E35" s="134" t="s">
        <v>289</v>
      </c>
      <c r="F35" s="135"/>
      <c r="G35" s="119">
        <v>5</v>
      </c>
      <c r="H35" s="120"/>
      <c r="I35" s="123" t="s">
        <v>206</v>
      </c>
      <c r="J35" s="124"/>
      <c r="K35" s="124"/>
      <c r="L35" s="120"/>
      <c r="M35" s="119">
        <v>521308647</v>
      </c>
      <c r="N35" s="124"/>
      <c r="O35" s="120"/>
      <c r="P35" s="123">
        <v>159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223</v>
      </c>
      <c r="D36" s="137"/>
      <c r="E36" s="171" t="s">
        <v>276</v>
      </c>
      <c r="F36" s="137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287</v>
      </c>
      <c r="D37" s="133"/>
      <c r="E37" s="134" t="s">
        <v>288</v>
      </c>
      <c r="F37" s="135"/>
      <c r="G37" s="119">
        <v>4</v>
      </c>
      <c r="H37" s="120"/>
      <c r="I37" s="123" t="s">
        <v>207</v>
      </c>
      <c r="J37" s="124"/>
      <c r="K37" s="124"/>
      <c r="L37" s="120"/>
      <c r="M37" s="119">
        <v>521220840</v>
      </c>
      <c r="N37" s="124"/>
      <c r="O37" s="120"/>
      <c r="P37" s="123">
        <v>135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225</v>
      </c>
      <c r="D38" s="137"/>
      <c r="E38" s="223" t="s">
        <v>224</v>
      </c>
      <c r="F38" s="137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285</v>
      </c>
      <c r="D39" s="133"/>
      <c r="E39" s="134" t="s">
        <v>286</v>
      </c>
      <c r="F39" s="135"/>
      <c r="G39" s="119">
        <v>4</v>
      </c>
      <c r="H39" s="120"/>
      <c r="I39" s="123" t="s">
        <v>208</v>
      </c>
      <c r="J39" s="124"/>
      <c r="K39" s="124"/>
      <c r="L39" s="120"/>
      <c r="M39" s="119">
        <v>521524245</v>
      </c>
      <c r="N39" s="124"/>
      <c r="O39" s="120"/>
      <c r="P39" s="123">
        <v>133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226</v>
      </c>
      <c r="D40" s="137"/>
      <c r="E40" s="171" t="s">
        <v>284</v>
      </c>
      <c r="F40" s="137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282</v>
      </c>
      <c r="D41" s="133"/>
      <c r="E41" s="134" t="s">
        <v>291</v>
      </c>
      <c r="F41" s="135"/>
      <c r="G41" s="119">
        <v>4</v>
      </c>
      <c r="H41" s="120"/>
      <c r="I41" s="123" t="s">
        <v>208</v>
      </c>
      <c r="J41" s="124"/>
      <c r="K41" s="124"/>
      <c r="L41" s="120"/>
      <c r="M41" s="119">
        <v>521524252</v>
      </c>
      <c r="N41" s="124"/>
      <c r="O41" s="120"/>
      <c r="P41" s="123">
        <v>143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227</v>
      </c>
      <c r="D42" s="137"/>
      <c r="E42" s="171" t="s">
        <v>283</v>
      </c>
      <c r="F42" s="137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280</v>
      </c>
      <c r="D43" s="133"/>
      <c r="E43" s="134" t="s">
        <v>281</v>
      </c>
      <c r="F43" s="135"/>
      <c r="G43" s="119">
        <v>3</v>
      </c>
      <c r="H43" s="120"/>
      <c r="I43" s="123" t="s">
        <v>209</v>
      </c>
      <c r="J43" s="124"/>
      <c r="K43" s="124"/>
      <c r="L43" s="120"/>
      <c r="M43" s="119">
        <v>519674471</v>
      </c>
      <c r="N43" s="124"/>
      <c r="O43" s="120"/>
      <c r="P43" s="123">
        <v>130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279</v>
      </c>
      <c r="D44" s="137"/>
      <c r="E44" s="172" t="s">
        <v>212</v>
      </c>
      <c r="F44" s="173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292</v>
      </c>
      <c r="D45" s="133"/>
      <c r="E45" s="134" t="s">
        <v>293</v>
      </c>
      <c r="F45" s="135"/>
      <c r="G45" s="119">
        <v>2</v>
      </c>
      <c r="H45" s="120"/>
      <c r="I45" s="123" t="s">
        <v>210</v>
      </c>
      <c r="J45" s="124"/>
      <c r="K45" s="124"/>
      <c r="L45" s="120"/>
      <c r="M45" s="119">
        <v>520670752</v>
      </c>
      <c r="N45" s="124"/>
      <c r="O45" s="120"/>
      <c r="P45" s="123">
        <v>126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229</v>
      </c>
      <c r="D46" s="137"/>
      <c r="E46" s="136" t="s">
        <v>228</v>
      </c>
      <c r="F46" s="137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277</v>
      </c>
      <c r="D47" s="133"/>
      <c r="E47" s="134" t="s">
        <v>278</v>
      </c>
      <c r="F47" s="135"/>
      <c r="G47" s="119">
        <v>1</v>
      </c>
      <c r="H47" s="120"/>
      <c r="I47" s="123" t="s">
        <v>211</v>
      </c>
      <c r="J47" s="124"/>
      <c r="K47" s="124"/>
      <c r="L47" s="120"/>
      <c r="M47" s="119">
        <v>520805710</v>
      </c>
      <c r="N47" s="124"/>
      <c r="O47" s="120"/>
      <c r="P47" s="123">
        <v>113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231</v>
      </c>
      <c r="D48" s="216"/>
      <c r="E48" s="217" t="s">
        <v>230</v>
      </c>
      <c r="F48" s="216"/>
      <c r="G48" s="210"/>
      <c r="H48" s="211"/>
      <c r="I48" s="210"/>
      <c r="J48" s="212"/>
      <c r="K48" s="212"/>
      <c r="L48" s="211"/>
      <c r="M48" s="210"/>
      <c r="N48" s="212"/>
      <c r="O48" s="211"/>
      <c r="P48" s="121"/>
      <c r="Q48" s="125"/>
      <c r="R48" s="125"/>
      <c r="S48" s="125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294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46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てっぺん</v>
      </c>
      <c r="D2" s="281"/>
      <c r="E2" s="281"/>
      <c r="F2" s="281"/>
      <c r="G2" s="281"/>
      <c r="H2" s="281"/>
      <c r="I2" s="281"/>
      <c r="J2" s="270" t="str">
        <f>IF(入力!J3="","",入力!J3)</f>
        <v>男子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>
        <f>IF(入力!C4="","",IF(入力!C5="",入力!C4,入力!C4&amp;"　　"&amp;入力!C5))</f>
        <v>434146625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臼井 　拓也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514689311</v>
      </c>
      <c r="H7" s="278"/>
      <c r="I7" s="278"/>
      <c r="J7" s="278" t="str">
        <f>IF(入力!J7="","",入力!J7)</f>
        <v/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2</v>
      </c>
      <c r="B9" s="270"/>
      <c r="C9" s="271" t="str">
        <f>IF(入力!C10="","",入力!C10&amp;"　"&amp;入力!E10)</f>
        <v>黒澤　崇</v>
      </c>
      <c r="D9" s="272"/>
      <c r="E9" s="272"/>
      <c r="F9" s="272"/>
      <c r="G9" s="278">
        <f>IF(入力!G9="","",入力!G9)</f>
        <v>508564719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330448</v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3</v>
      </c>
      <c r="B11" s="270"/>
      <c r="C11" s="271" t="str">
        <f>IF(入力!C12="","",入力!C12&amp;"　"&amp;入力!E12)</f>
        <v>當麻　万亀子</v>
      </c>
      <c r="D11" s="272"/>
      <c r="E11" s="272"/>
      <c r="F11" s="272"/>
      <c r="G11" s="278">
        <f>IF(入力!G11="","",入力!G11)</f>
        <v>509208947</v>
      </c>
      <c r="H11" s="278"/>
      <c r="I11" s="278"/>
      <c r="J11" s="278">
        <f>IF(入力!J11="","",入力!J11)</f>
        <v>23128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70"/>
      <c r="B14" s="270"/>
      <c r="C14" s="275"/>
      <c r="D14" s="276"/>
      <c r="E14" s="276"/>
      <c r="F14" s="276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70" t="s">
        <v>5</v>
      </c>
      <c r="B15" s="270"/>
      <c r="C15" s="271" t="str">
        <f>IF(入力!C16="","",入力!C16&amp;"　"&amp;入力!E16)</f>
        <v>柳 　利宏</v>
      </c>
      <c r="D15" s="272"/>
      <c r="E15" s="272"/>
      <c r="F15" s="279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70"/>
      <c r="B16" s="270"/>
      <c r="C16" s="275"/>
      <c r="D16" s="276"/>
      <c r="E16" s="276"/>
      <c r="F16" s="28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70" t="s">
        <v>6</v>
      </c>
      <c r="B17" s="270"/>
      <c r="C17" s="281" t="str">
        <f>IF(入力!C17="","",入力!C17&amp;"　"&amp;入力!E17)</f>
        <v>千葉市稲毛区小中台町１５１２－６－D－104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090-3900-5847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 xml:space="preserve">加藤  　翔太 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千葉市立朝日ヶ丘小学校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518642310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柳 　 千翔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千葉市立西小中台小学校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519462269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臼田 　 悠希</v>
      </c>
      <c r="D29" s="272"/>
      <c r="E29" s="272"/>
      <c r="F29" s="272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千葉市立朝日ヶ丘小学校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519581700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 xml:space="preserve">千葉 　 遥稀 </v>
      </c>
      <c r="D31" s="272"/>
      <c r="E31" s="272"/>
      <c r="F31" s="272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千葉市立美浜区打瀬小学校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520670745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上原 　 由騎</v>
      </c>
      <c r="D33" s="272"/>
      <c r="E33" s="272"/>
      <c r="F33" s="272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千葉市立千草台小学校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519493485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志賀 　春太</v>
      </c>
      <c r="D35" s="272"/>
      <c r="E35" s="272"/>
      <c r="F35" s="272"/>
      <c r="G35" s="270">
        <f>IF(入力!G35="","",入力!G35)</f>
        <v>5</v>
      </c>
      <c r="H35" s="270" t="str">
        <f>IF(入力!H35="","",入力!H35)</f>
        <v/>
      </c>
      <c r="I35" s="270" t="str">
        <f>IF(入力!I35="","",入力!I35)</f>
        <v>千葉市立柏台小学校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521308647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内川 　 龍輝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千葉市立草野小学校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521220840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小林 　寛登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千葉市立小中台小学校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521524245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西川 　蒼真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千葉市立小中台小学校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521524252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髙橋 　仁</v>
      </c>
      <c r="D43" s="272"/>
      <c r="E43" s="272"/>
      <c r="F43" s="272"/>
      <c r="G43" s="270">
        <f>IF(入力!G43="","",入力!G43)</f>
        <v>3</v>
      </c>
      <c r="H43" s="270" t="str">
        <f>IF(入力!H43="","",入力!H43)</f>
        <v/>
      </c>
      <c r="I43" s="270" t="str">
        <f>IF(入力!I43="","",入力!I43)</f>
        <v>千葉市立花園小学校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519674471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 xml:space="preserve">朴 　齋惟 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千葉市立園生小学校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520670752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71" t="str">
        <f>IF(入力!C48="","",入力!C48&amp;"　"&amp;入力!E48)</f>
        <v xml:space="preserve">田中  　 瑛太 </v>
      </c>
      <c r="D47" s="272"/>
      <c r="E47" s="272"/>
      <c r="F47" s="272"/>
      <c r="G47" s="270">
        <f>IF(入力!G47="","",入力!G47)</f>
        <v>1</v>
      </c>
      <c r="H47" s="270" t="str">
        <f>IF(入力!H47="","",入力!H47)</f>
        <v/>
      </c>
      <c r="I47" s="270" t="str">
        <f>IF(入力!I47="","",入力!I47)</f>
        <v>千葉市立都賀の台小学校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520805710</v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7" zoomScaleNormal="100" zoomScaleSheetLayoutView="100" workbookViewId="0">
      <selection activeCell="BQ34" sqref="BQ3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72"/>
      <c r="AW1" s="372"/>
      <c r="AX1" s="4" t="s">
        <v>28</v>
      </c>
      <c r="AY1" s="5"/>
      <c r="AZ1" s="372"/>
      <c r="BA1" s="372"/>
      <c r="BB1" s="4" t="s">
        <v>29</v>
      </c>
      <c r="BC1" s="5"/>
      <c r="BD1" s="372"/>
      <c r="BE1" s="372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73" t="s">
        <v>65</v>
      </c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8">
        <v>36</v>
      </c>
      <c r="I12" s="409"/>
      <c r="J12" s="410"/>
      <c r="K12" s="4"/>
    </row>
    <row r="13" spans="1:60" ht="13.5" customHeight="1">
      <c r="F13" s="4" t="s">
        <v>35</v>
      </c>
      <c r="G13" s="4"/>
      <c r="H13" s="411"/>
      <c r="I13" s="412"/>
      <c r="J13" s="41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84"/>
      <c r="E16" s="384"/>
      <c r="F16" s="384"/>
      <c r="G16" s="385"/>
      <c r="H16" s="406" t="s">
        <v>66</v>
      </c>
      <c r="I16" s="407"/>
      <c r="J16" s="407"/>
      <c r="K16" s="384" t="str">
        <f>IF(入力!C2="","",入力!C2)</f>
        <v/>
      </c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5"/>
      <c r="Y16" s="416" t="s">
        <v>67</v>
      </c>
      <c r="Z16" s="417"/>
      <c r="AA16" s="417"/>
      <c r="AB16" s="417"/>
      <c r="AC16" s="417"/>
      <c r="AD16" s="417"/>
      <c r="AE16" s="417"/>
      <c r="AF16" s="417"/>
      <c r="AG16" s="417"/>
      <c r="AH16" s="417"/>
      <c r="AI16" s="418"/>
      <c r="AJ16" s="375" t="s">
        <v>38</v>
      </c>
      <c r="AK16" s="376"/>
      <c r="AL16" s="376"/>
      <c r="AM16" s="377"/>
      <c r="AN16" s="400" t="str">
        <f>IF(入力!P3="","",入力!P3)</f>
        <v>千葉市</v>
      </c>
      <c r="AO16" s="401"/>
      <c r="AP16" s="401"/>
      <c r="AQ16" s="401"/>
      <c r="AR16" s="401"/>
      <c r="AS16" s="401"/>
      <c r="AT16" s="376" t="s">
        <v>68</v>
      </c>
      <c r="AU16" s="377"/>
      <c r="AV16" s="383" t="s">
        <v>39</v>
      </c>
      <c r="AW16" s="384"/>
      <c r="AX16" s="384"/>
      <c r="AY16" s="385"/>
      <c r="AZ16" s="388" t="str">
        <f>IF(入力!P5="","",入力!P5)</f>
        <v/>
      </c>
      <c r="BA16" s="389"/>
      <c r="BB16" s="389"/>
      <c r="BC16" s="389"/>
      <c r="BD16" s="389"/>
      <c r="BE16" s="389"/>
      <c r="BF16" s="436" t="s">
        <v>40</v>
      </c>
    </row>
    <row r="17" spans="3:58" ht="4.5" customHeight="1">
      <c r="C17" s="435"/>
      <c r="D17" s="327"/>
      <c r="E17" s="327"/>
      <c r="F17" s="327"/>
      <c r="G17" s="387"/>
      <c r="H17" s="398" t="str">
        <f>IF(入力!C3="","",入力!C3)</f>
        <v>てっぺん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4" t="str">
        <f>IF(入力!J3="","","("&amp;入力!J3&amp;")")</f>
        <v>(男子)</v>
      </c>
      <c r="V17" s="394"/>
      <c r="W17" s="394"/>
      <c r="X17" s="395"/>
      <c r="Y17" s="419">
        <f>IF(入力!C4="","",入力!C4)</f>
        <v>434146625</v>
      </c>
      <c r="Z17" s="420"/>
      <c r="AA17" s="420"/>
      <c r="AB17" s="420"/>
      <c r="AC17" s="420"/>
      <c r="AD17" s="420"/>
      <c r="AE17" s="420"/>
      <c r="AF17" s="420"/>
      <c r="AG17" s="420"/>
      <c r="AH17" s="420"/>
      <c r="AI17" s="421"/>
      <c r="AJ17" s="378"/>
      <c r="AK17" s="379"/>
      <c r="AL17" s="379"/>
      <c r="AM17" s="380"/>
      <c r="AN17" s="402"/>
      <c r="AO17" s="403"/>
      <c r="AP17" s="403"/>
      <c r="AQ17" s="403"/>
      <c r="AR17" s="403"/>
      <c r="AS17" s="403"/>
      <c r="AT17" s="379"/>
      <c r="AU17" s="380"/>
      <c r="AV17" s="386"/>
      <c r="AW17" s="327"/>
      <c r="AX17" s="327"/>
      <c r="AY17" s="387"/>
      <c r="AZ17" s="390"/>
      <c r="BA17" s="391"/>
      <c r="BB17" s="391"/>
      <c r="BC17" s="391"/>
      <c r="BD17" s="391"/>
      <c r="BE17" s="391"/>
      <c r="BF17" s="437"/>
    </row>
    <row r="18" spans="3:58" ht="16.5" customHeight="1">
      <c r="C18" s="369"/>
      <c r="D18" s="328"/>
      <c r="E18" s="328"/>
      <c r="F18" s="328"/>
      <c r="G18" s="370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6"/>
      <c r="V18" s="396"/>
      <c r="W18" s="396"/>
      <c r="X18" s="397"/>
      <c r="Y18" s="422"/>
      <c r="Z18" s="423"/>
      <c r="AA18" s="423"/>
      <c r="AB18" s="423"/>
      <c r="AC18" s="423"/>
      <c r="AD18" s="423"/>
      <c r="AE18" s="423"/>
      <c r="AF18" s="423"/>
      <c r="AG18" s="423"/>
      <c r="AH18" s="423"/>
      <c r="AI18" s="424"/>
      <c r="AJ18" s="381"/>
      <c r="AK18" s="353"/>
      <c r="AL18" s="353"/>
      <c r="AM18" s="382"/>
      <c r="AN18" s="404"/>
      <c r="AO18" s="405"/>
      <c r="AP18" s="405"/>
      <c r="AQ18" s="405"/>
      <c r="AR18" s="405"/>
      <c r="AS18" s="405"/>
      <c r="AT18" s="353"/>
      <c r="AU18" s="382"/>
      <c r="AV18" s="360"/>
      <c r="AW18" s="328"/>
      <c r="AX18" s="328"/>
      <c r="AY18" s="370"/>
      <c r="AZ18" s="392" t="str">
        <f>IF(入力!AE5="","",入力!AE5)</f>
        <v/>
      </c>
      <c r="BA18" s="393"/>
      <c r="BB18" s="393"/>
      <c r="BC18" s="393"/>
      <c r="BD18" s="393"/>
      <c r="BE18" s="393"/>
      <c r="BF18" s="13" t="s">
        <v>41</v>
      </c>
    </row>
    <row r="19" spans="3:58" ht="15" customHeight="1">
      <c r="C19" s="414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349" t="s">
        <v>42</v>
      </c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 t="s">
        <v>69</v>
      </c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 t="s">
        <v>70</v>
      </c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74"/>
    </row>
    <row r="20" spans="3:58" ht="15" customHeight="1">
      <c r="C20" s="439" t="s">
        <v>43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438" t="str">
        <f>IF(入力!J7="","",入力!J7)</f>
        <v/>
      </c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 t="str">
        <f>IF(入力!J9="","",入力!J9)</f>
        <v/>
      </c>
      <c r="AE20" s="438"/>
      <c r="AF20" s="438"/>
      <c r="AG20" s="438"/>
      <c r="AH20" s="438"/>
      <c r="AI20" s="438"/>
      <c r="AJ20" s="438"/>
      <c r="AK20" s="438"/>
      <c r="AL20" s="438"/>
      <c r="AM20" s="438"/>
      <c r="AN20" s="438"/>
      <c r="AO20" s="438"/>
      <c r="AP20" s="438"/>
      <c r="AQ20" s="438"/>
      <c r="AR20" s="438"/>
      <c r="AS20" s="438">
        <f>IF(入力!J11="","",入力!J11)</f>
        <v>23128</v>
      </c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40"/>
    </row>
    <row r="21" spans="3:58" ht="15" customHeight="1">
      <c r="C21" s="439" t="s">
        <v>44</v>
      </c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438" t="str">
        <f>IF(入力!M7="","",入力!M7)</f>
        <v/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>
        <f>IF(入力!M9="","",入力!M9)</f>
        <v>330448</v>
      </c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 t="str">
        <f>IF(入力!M11="","",入力!M11)</f>
        <v/>
      </c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40"/>
    </row>
    <row r="22" spans="3:58" ht="12" customHeight="1">
      <c r="C22" s="366" t="s">
        <v>71</v>
      </c>
      <c r="D22" s="367"/>
      <c r="E22" s="367"/>
      <c r="F22" s="367"/>
      <c r="G22" s="368"/>
      <c r="H22" s="371" t="str">
        <f>IF(入力!C7="","",入力!C7&amp;"　"&amp;入力!E7)</f>
        <v>ウスイ 　タクヤ</v>
      </c>
      <c r="I22" s="338"/>
      <c r="J22" s="338"/>
      <c r="K22" s="338"/>
      <c r="L22" s="338"/>
      <c r="M22" s="338"/>
      <c r="N22" s="338"/>
      <c r="O22" s="338"/>
      <c r="P22" s="338"/>
      <c r="Q22" s="355"/>
      <c r="R22" s="337" t="s">
        <v>45</v>
      </c>
      <c r="S22" s="338"/>
      <c r="T22" s="331">
        <f>IF(入力!AT7="","",入力!AT7)</f>
        <v>37</v>
      </c>
      <c r="U22" s="332"/>
      <c r="V22" s="333"/>
      <c r="W22" s="337" t="s">
        <v>46</v>
      </c>
      <c r="X22" s="337"/>
      <c r="Y22" s="337"/>
      <c r="Z22" s="14" t="s">
        <v>72</v>
      </c>
      <c r="AA22" s="15"/>
      <c r="AB22" s="338" t="str">
        <f>IF(入力!R7="","",入力!R7)</f>
        <v>263</v>
      </c>
      <c r="AC22" s="338"/>
      <c r="AD22" s="338"/>
      <c r="AE22" s="338"/>
      <c r="AF22" s="16" t="s">
        <v>73</v>
      </c>
      <c r="AG22" s="338" t="str">
        <f>IF(入力!W7="","",入力!W7)</f>
        <v>0054</v>
      </c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55"/>
      <c r="AU22" s="337" t="s">
        <v>47</v>
      </c>
      <c r="AV22" s="338"/>
      <c r="AW22" s="338"/>
      <c r="AX22" s="17" t="s">
        <v>74</v>
      </c>
      <c r="AY22" s="338" t="str">
        <f>IF(入力!AL7="","",入力!AL7)</f>
        <v>090</v>
      </c>
      <c r="AZ22" s="338"/>
      <c r="BA22" s="338"/>
      <c r="BB22" s="338"/>
      <c r="BC22" s="338"/>
      <c r="BD22" s="338"/>
      <c r="BE22" s="338"/>
      <c r="BF22" s="18" t="s">
        <v>75</v>
      </c>
    </row>
    <row r="23" spans="3:58" ht="19.5" customHeight="1">
      <c r="C23" s="369" t="s">
        <v>48</v>
      </c>
      <c r="D23" s="328"/>
      <c r="E23" s="328"/>
      <c r="F23" s="328"/>
      <c r="G23" s="370"/>
      <c r="H23" s="350" t="str">
        <f>IF(入力!C8="","",入力!C8&amp;"　"&amp;入力!E8)</f>
        <v>臼井 　拓也</v>
      </c>
      <c r="I23" s="351"/>
      <c r="J23" s="351"/>
      <c r="K23" s="351"/>
      <c r="L23" s="351"/>
      <c r="M23" s="351"/>
      <c r="N23" s="351"/>
      <c r="O23" s="351"/>
      <c r="P23" s="351"/>
      <c r="Q23" s="352"/>
      <c r="R23" s="328"/>
      <c r="S23" s="328"/>
      <c r="T23" s="334"/>
      <c r="U23" s="335"/>
      <c r="V23" s="336"/>
      <c r="W23" s="353"/>
      <c r="X23" s="353"/>
      <c r="Y23" s="353"/>
      <c r="Z23" s="346" t="str">
        <f>IF(入力!P8="","",入力!P8)</f>
        <v>千葉市稲毛区宮野木町８９４‐１４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8"/>
      <c r="AV23" s="328"/>
      <c r="AW23" s="328"/>
      <c r="AX23" s="360" t="str">
        <f>IF(入力!AK8="","",入力!AK8)</f>
        <v>2172</v>
      </c>
      <c r="AY23" s="328"/>
      <c r="AZ23" s="328"/>
      <c r="BA23" s="328"/>
      <c r="BB23" s="19" t="s">
        <v>76</v>
      </c>
      <c r="BC23" s="328" t="str">
        <f>IF(入力!AP8="","",入力!AP8)</f>
        <v>2528</v>
      </c>
      <c r="BD23" s="328"/>
      <c r="BE23" s="328"/>
      <c r="BF23" s="359"/>
    </row>
    <row r="24" spans="3:58" ht="12" customHeight="1">
      <c r="C24" s="366" t="s">
        <v>77</v>
      </c>
      <c r="D24" s="367"/>
      <c r="E24" s="367"/>
      <c r="F24" s="367"/>
      <c r="G24" s="368"/>
      <c r="H24" s="371" t="str">
        <f>IF(入力!C9="","",入力!C9&amp;"　"&amp;入力!E9)</f>
        <v>クロサワ　 タカシ</v>
      </c>
      <c r="I24" s="338"/>
      <c r="J24" s="338"/>
      <c r="K24" s="338"/>
      <c r="L24" s="338"/>
      <c r="M24" s="338"/>
      <c r="N24" s="338"/>
      <c r="O24" s="338"/>
      <c r="P24" s="338"/>
      <c r="Q24" s="355"/>
      <c r="R24" s="337" t="s">
        <v>45</v>
      </c>
      <c r="S24" s="338"/>
      <c r="T24" s="331">
        <f>IF(入力!AT9="","",入力!AT9)</f>
        <v>54</v>
      </c>
      <c r="U24" s="332"/>
      <c r="V24" s="333"/>
      <c r="W24" s="337" t="s">
        <v>46</v>
      </c>
      <c r="X24" s="337"/>
      <c r="Y24" s="337"/>
      <c r="Z24" s="14" t="s">
        <v>72</v>
      </c>
      <c r="AA24" s="15"/>
      <c r="AB24" s="338" t="str">
        <f>IF(入力!R9="","",入力!R9)</f>
        <v>263</v>
      </c>
      <c r="AC24" s="338"/>
      <c r="AD24" s="338"/>
      <c r="AE24" s="338"/>
      <c r="AF24" s="16" t="s">
        <v>73</v>
      </c>
      <c r="AG24" s="338" t="str">
        <f>IF(入力!W9="","",入力!W9)</f>
        <v>0044</v>
      </c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55"/>
      <c r="AU24" s="337" t="s">
        <v>47</v>
      </c>
      <c r="AV24" s="338"/>
      <c r="AW24" s="338"/>
      <c r="AX24" s="17" t="s">
        <v>74</v>
      </c>
      <c r="AY24" s="338" t="str">
        <f>IF(入力!AL9="","",入力!AL9)</f>
        <v>043</v>
      </c>
      <c r="AZ24" s="338"/>
      <c r="BA24" s="338"/>
      <c r="BB24" s="338"/>
      <c r="BC24" s="338"/>
      <c r="BD24" s="338"/>
      <c r="BE24" s="338"/>
      <c r="BF24" s="18" t="s">
        <v>75</v>
      </c>
    </row>
    <row r="25" spans="3:58" ht="19.5" customHeight="1">
      <c r="C25" s="369" t="s">
        <v>78</v>
      </c>
      <c r="D25" s="328"/>
      <c r="E25" s="328"/>
      <c r="F25" s="328"/>
      <c r="G25" s="370"/>
      <c r="H25" s="350" t="str">
        <f>IF(入力!C10="","",入力!C10&amp;"　"&amp;入力!E10)</f>
        <v>黒澤　崇</v>
      </c>
      <c r="I25" s="351"/>
      <c r="J25" s="351"/>
      <c r="K25" s="351"/>
      <c r="L25" s="351"/>
      <c r="M25" s="351"/>
      <c r="N25" s="351"/>
      <c r="O25" s="351"/>
      <c r="P25" s="351"/>
      <c r="Q25" s="352"/>
      <c r="R25" s="328"/>
      <c r="S25" s="328"/>
      <c r="T25" s="334"/>
      <c r="U25" s="335"/>
      <c r="V25" s="336"/>
      <c r="W25" s="353"/>
      <c r="X25" s="353"/>
      <c r="Y25" s="353"/>
      <c r="Z25" s="346" t="str">
        <f>IF(入力!P10="","",入力!P10)</f>
        <v>千葉市稲毛区小中台278-3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8"/>
      <c r="AV25" s="328"/>
      <c r="AW25" s="328"/>
      <c r="AX25" s="360" t="str">
        <f>IF(入力!AK10="","",入力!AK10)</f>
        <v>2825</v>
      </c>
      <c r="AY25" s="328"/>
      <c r="AZ25" s="328"/>
      <c r="BA25" s="328"/>
      <c r="BB25" s="19" t="s">
        <v>76</v>
      </c>
      <c r="BC25" s="328" t="str">
        <f>IF(入力!AP10="","",入力!AP10)</f>
        <v>９２９</v>
      </c>
      <c r="BD25" s="328"/>
      <c r="BE25" s="328"/>
      <c r="BF25" s="359"/>
    </row>
    <row r="26" spans="3:58" ht="12" customHeight="1">
      <c r="C26" s="366" t="s">
        <v>71</v>
      </c>
      <c r="D26" s="367"/>
      <c r="E26" s="367"/>
      <c r="F26" s="367"/>
      <c r="G26" s="368"/>
      <c r="H26" s="371" t="str">
        <f>IF(入力!C11="","",入力!C11&amp;"　"&amp;入力!E11)</f>
        <v>トウマ　マキコ</v>
      </c>
      <c r="I26" s="338"/>
      <c r="J26" s="338"/>
      <c r="K26" s="338"/>
      <c r="L26" s="338"/>
      <c r="M26" s="338"/>
      <c r="N26" s="338"/>
      <c r="O26" s="338"/>
      <c r="P26" s="338"/>
      <c r="Q26" s="355"/>
      <c r="R26" s="337" t="s">
        <v>45</v>
      </c>
      <c r="S26" s="338"/>
      <c r="T26" s="331">
        <f>IF(入力!AT11="","",入力!AT11)</f>
        <v>51</v>
      </c>
      <c r="U26" s="332"/>
      <c r="V26" s="333"/>
      <c r="W26" s="337" t="s">
        <v>46</v>
      </c>
      <c r="X26" s="337"/>
      <c r="Y26" s="337"/>
      <c r="Z26" s="14" t="s">
        <v>72</v>
      </c>
      <c r="AA26" s="15"/>
      <c r="AB26" s="338" t="str">
        <f>IF(入力!R11="","",入力!R11)</f>
        <v>263</v>
      </c>
      <c r="AC26" s="338"/>
      <c r="AD26" s="338"/>
      <c r="AE26" s="338"/>
      <c r="AF26" s="16" t="s">
        <v>73</v>
      </c>
      <c r="AG26" s="338" t="str">
        <f>IF(入力!W11="","",入力!W11)</f>
        <v>0044</v>
      </c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55"/>
      <c r="AU26" s="337" t="s">
        <v>47</v>
      </c>
      <c r="AV26" s="338"/>
      <c r="AW26" s="338"/>
      <c r="AX26" s="17" t="s">
        <v>74</v>
      </c>
      <c r="AY26" s="338" t="str">
        <f>IF(入力!AL11="","",入力!AL11)</f>
        <v>090</v>
      </c>
      <c r="AZ26" s="338"/>
      <c r="BA26" s="338"/>
      <c r="BB26" s="338"/>
      <c r="BC26" s="338"/>
      <c r="BD26" s="338"/>
      <c r="BE26" s="338"/>
      <c r="BF26" s="18" t="s">
        <v>75</v>
      </c>
    </row>
    <row r="27" spans="3:58" ht="19.5" customHeight="1">
      <c r="C27" s="369" t="s">
        <v>79</v>
      </c>
      <c r="D27" s="328"/>
      <c r="E27" s="328"/>
      <c r="F27" s="328"/>
      <c r="G27" s="370"/>
      <c r="H27" s="350" t="str">
        <f>IF(入力!C12="","",入力!C12&amp;"　"&amp;入力!E12)</f>
        <v>當麻　万亀子</v>
      </c>
      <c r="I27" s="351"/>
      <c r="J27" s="351"/>
      <c r="K27" s="351"/>
      <c r="L27" s="351"/>
      <c r="M27" s="351"/>
      <c r="N27" s="351"/>
      <c r="O27" s="351"/>
      <c r="P27" s="351"/>
      <c r="Q27" s="352"/>
      <c r="R27" s="328"/>
      <c r="S27" s="328"/>
      <c r="T27" s="334"/>
      <c r="U27" s="335"/>
      <c r="V27" s="336"/>
      <c r="W27" s="353"/>
      <c r="X27" s="353"/>
      <c r="Y27" s="353"/>
      <c r="Z27" s="346" t="str">
        <f>IF(入力!P12="","",入力!P12)</f>
        <v>千葉市稲毛区小中台町655-29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8"/>
      <c r="AV27" s="328"/>
      <c r="AW27" s="328"/>
      <c r="AX27" s="360" t="str">
        <f>IF(入力!AK12="","",入力!AK12)</f>
        <v>2077</v>
      </c>
      <c r="AY27" s="328"/>
      <c r="AZ27" s="328"/>
      <c r="BA27" s="328"/>
      <c r="BB27" s="19" t="s">
        <v>76</v>
      </c>
      <c r="BC27" s="328" t="str">
        <f>IF(入力!AP12="","",入力!AP12)</f>
        <v>784</v>
      </c>
      <c r="BD27" s="328"/>
      <c r="BE27" s="328"/>
      <c r="BF27" s="359"/>
    </row>
    <row r="28" spans="3:58" ht="12" customHeight="1">
      <c r="C28" s="366" t="s">
        <v>71</v>
      </c>
      <c r="D28" s="367"/>
      <c r="E28" s="367"/>
      <c r="F28" s="367"/>
      <c r="G28" s="368"/>
      <c r="H28" s="371" t="str">
        <f>IF(入力!C15="","",入力!C15&amp;"　"&amp;入力!E15)</f>
        <v>ヤナギ　トシヒロ</v>
      </c>
      <c r="I28" s="338"/>
      <c r="J28" s="338"/>
      <c r="K28" s="338"/>
      <c r="L28" s="338"/>
      <c r="M28" s="338"/>
      <c r="N28" s="338"/>
      <c r="O28" s="338"/>
      <c r="P28" s="338"/>
      <c r="Q28" s="355"/>
      <c r="R28" s="337" t="s">
        <v>45</v>
      </c>
      <c r="S28" s="338"/>
      <c r="T28" s="331">
        <f>IF(入力!AT15="","",入力!AT15)</f>
        <v>46</v>
      </c>
      <c r="U28" s="332"/>
      <c r="V28" s="333"/>
      <c r="W28" s="337" t="s">
        <v>46</v>
      </c>
      <c r="X28" s="337"/>
      <c r="Y28" s="337"/>
      <c r="Z28" s="14" t="s">
        <v>72</v>
      </c>
      <c r="AA28" s="15"/>
      <c r="AB28" s="338" t="str">
        <f>IF(入力!R15="","",入力!R15)</f>
        <v>263</v>
      </c>
      <c r="AC28" s="338"/>
      <c r="AD28" s="338"/>
      <c r="AE28" s="338"/>
      <c r="AF28" s="16" t="s">
        <v>73</v>
      </c>
      <c r="AG28" s="338" t="str">
        <f>IF(入力!W15="","",入力!W15)</f>
        <v>0044</v>
      </c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55"/>
      <c r="AU28" s="337" t="s">
        <v>47</v>
      </c>
      <c r="AV28" s="338"/>
      <c r="AW28" s="338"/>
      <c r="AX28" s="17" t="s">
        <v>74</v>
      </c>
      <c r="AY28" s="338" t="str">
        <f>IF(入力!AL15="","",入力!AL15)</f>
        <v>090</v>
      </c>
      <c r="AZ28" s="338"/>
      <c r="BA28" s="338"/>
      <c r="BB28" s="338"/>
      <c r="BC28" s="338"/>
      <c r="BD28" s="338"/>
      <c r="BE28" s="338"/>
      <c r="BF28" s="18" t="s">
        <v>75</v>
      </c>
    </row>
    <row r="29" spans="3:58" ht="19.5" customHeight="1" thickBot="1">
      <c r="C29" s="364" t="s">
        <v>49</v>
      </c>
      <c r="D29" s="340"/>
      <c r="E29" s="340"/>
      <c r="F29" s="340"/>
      <c r="G29" s="365"/>
      <c r="H29" s="361" t="str">
        <f>IF(入力!C16="","",入力!C16&amp;"　"&amp;入力!E16)</f>
        <v>柳 　利宏</v>
      </c>
      <c r="I29" s="362"/>
      <c r="J29" s="362"/>
      <c r="K29" s="362"/>
      <c r="L29" s="362"/>
      <c r="M29" s="362"/>
      <c r="N29" s="362"/>
      <c r="O29" s="362"/>
      <c r="P29" s="362"/>
      <c r="Q29" s="363"/>
      <c r="R29" s="340"/>
      <c r="S29" s="340"/>
      <c r="T29" s="356"/>
      <c r="U29" s="357"/>
      <c r="V29" s="358"/>
      <c r="W29" s="354"/>
      <c r="X29" s="354"/>
      <c r="Y29" s="354"/>
      <c r="Z29" s="341" t="str">
        <f>IF(入力!P16="","",入力!P16)</f>
        <v>千葉市稲毛区小中台町１５１２－６－D－104</v>
      </c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3"/>
      <c r="AU29" s="340"/>
      <c r="AV29" s="340"/>
      <c r="AW29" s="340"/>
      <c r="AX29" s="344" t="str">
        <f>IF(入力!AK16="","",入力!AK16)</f>
        <v>3900</v>
      </c>
      <c r="AY29" s="340"/>
      <c r="AZ29" s="340"/>
      <c r="BA29" s="340"/>
      <c r="BB29" s="73" t="s">
        <v>76</v>
      </c>
      <c r="BC29" s="340" t="str">
        <f>IF(入力!AP16="","",入力!AP16)</f>
        <v>5847</v>
      </c>
      <c r="BD29" s="340"/>
      <c r="BE29" s="340"/>
      <c r="BF29" s="34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9"/>
    </row>
    <row r="34" spans="3:58" ht="15" customHeight="1">
      <c r="C34" s="288" t="str">
        <f>IF(入力!B25="","",入力!B25)</f>
        <v>①</v>
      </c>
      <c r="D34" s="289"/>
      <c r="E34" s="290"/>
      <c r="F34" s="294" t="str">
        <f>IF(入力!C26="","",入力!C25&amp;"　"&amp;入力!E25&amp;"
"&amp;入力!C26&amp;"　"&amp;入力!E26)</f>
        <v xml:space="preserve">カトウ　 ショウタ
加藤  　翔太 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5</v>
      </c>
      <c r="R34" s="301"/>
      <c r="S34" s="302"/>
      <c r="T34" s="306" t="str">
        <f>IF(入力!I25="","",入力!I25)</f>
        <v>千葉市立朝日ヶ丘小学校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518642310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149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2</v>
      </c>
      <c r="D36" s="289"/>
      <c r="E36" s="290"/>
      <c r="F36" s="294" t="str">
        <f>IF(入力!C28="","",入力!C27&amp;"　"&amp;入力!E27&amp;"
"&amp;入力!C28&amp;"　"&amp;入力!E28)</f>
        <v>ヤナギ　センショウ
柳 　 千翔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5</v>
      </c>
      <c r="R36" s="301"/>
      <c r="S36" s="302"/>
      <c r="T36" s="306" t="str">
        <f>IF(入力!I27="","",入力!I27)</f>
        <v>千葉市立西小中台小学校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519462269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165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3</v>
      </c>
      <c r="D38" s="289"/>
      <c r="E38" s="290"/>
      <c r="F38" s="294" t="str">
        <f>IF(入力!C30="","",入力!C29&amp;"　"&amp;入力!E29&amp;"
"&amp;入力!C30&amp;"　"&amp;入力!E30)</f>
        <v>ウスダ　 ユウキ
臼田 　 悠希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5</v>
      </c>
      <c r="R38" s="301"/>
      <c r="S38" s="302"/>
      <c r="T38" s="306" t="str">
        <f>IF(入力!I29="","",入力!I29)</f>
        <v>千葉市立朝日ヶ丘小学校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519581700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140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4</v>
      </c>
      <c r="D40" s="289"/>
      <c r="E40" s="290"/>
      <c r="F40" s="294" t="str">
        <f>IF(入力!C32="","",入力!C31&amp;"　"&amp;入力!E31&amp;"
"&amp;入力!C32&amp;"　"&amp;入力!E32)</f>
        <v xml:space="preserve">チバ　ハルキ
千葉 　 遥稀 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5</v>
      </c>
      <c r="R40" s="301"/>
      <c r="S40" s="302"/>
      <c r="T40" s="306" t="str">
        <f>IF(入力!I31="","",入力!I31)</f>
        <v>千葉市立美浜区打瀬小学校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520670745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139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ウエハラ　ヨシキ
上原 　 由騎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5</v>
      </c>
      <c r="R42" s="301"/>
      <c r="S42" s="302"/>
      <c r="T42" s="306" t="str">
        <f>IF(入力!I33="","",入力!I33)</f>
        <v>千葉市立千草台小学校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519493485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151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6</v>
      </c>
      <c r="D44" s="289"/>
      <c r="E44" s="290"/>
      <c r="F44" s="294" t="str">
        <f>IF(入力!C36="","",入力!C35&amp;"　"&amp;入力!E35&amp;"
"&amp;入力!C36&amp;"　"&amp;入力!E36)</f>
        <v>シガ　シュンタ
志賀 　春太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5</v>
      </c>
      <c r="R44" s="301"/>
      <c r="S44" s="302"/>
      <c r="T44" s="306" t="str">
        <f>IF(入力!I35="","",入力!I35)</f>
        <v>千葉市立柏台小学校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521308647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159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>
        <f>IF(入力!B37="","",入力!B37)</f>
        <v>7</v>
      </c>
      <c r="D46" s="289"/>
      <c r="E46" s="290"/>
      <c r="F46" s="294" t="str">
        <f>IF(入力!C38="","",入力!C37&amp;"　"&amp;入力!E37&amp;"
"&amp;入力!C38&amp;"　"&amp;入力!E38)</f>
        <v>ウチカワ　リュウキ
内川 　 龍輝</v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>
        <f>IF(入力!G37="","",入力!G37)</f>
        <v>4</v>
      </c>
      <c r="R46" s="301"/>
      <c r="S46" s="302"/>
      <c r="T46" s="306" t="str">
        <f>IF(入力!I37="","",入力!I37)</f>
        <v>千葉市立草野小学校</v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>
        <f>IF(入力!M37="","",入力!M37)</f>
        <v>521220840</v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>
        <f>IF(入力!P37="","",入力!P37)</f>
        <v>135</v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>
        <f>IF(入力!B39="","",入力!B39)</f>
        <v>8</v>
      </c>
      <c r="D48" s="289"/>
      <c r="E48" s="290"/>
      <c r="F48" s="294" t="str">
        <f>IF(入力!C40="","",入力!C39&amp;"　"&amp;入力!E39&amp;"
"&amp;入力!C40&amp;"　"&amp;入力!E40)</f>
        <v>コバヤシ　ヒロト
小林 　寛登</v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>
        <f>IF(入力!G39="","",入力!G39)</f>
        <v>4</v>
      </c>
      <c r="R48" s="301"/>
      <c r="S48" s="302"/>
      <c r="T48" s="306" t="str">
        <f>IF(入力!I39="","",入力!I39)</f>
        <v>千葉市立小中台小学校</v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>
        <f>IF(入力!M39="","",入力!M39)</f>
        <v>521524245</v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>
        <f>IF(入力!P39="","",入力!P39)</f>
        <v>133</v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>
        <f>IF(入力!B41="","",入力!B41)</f>
        <v>9</v>
      </c>
      <c r="D50" s="289"/>
      <c r="E50" s="290"/>
      <c r="F50" s="294" t="str">
        <f>IF(入力!C42="","",入力!C41&amp;"　"&amp;入力!E41&amp;"
"&amp;入力!C42&amp;"　"&amp;入力!E42)</f>
        <v>ニシカワ　ソウマ
西川 　蒼真</v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>
        <f>IF(入力!G41="","",入力!G41)</f>
        <v>4</v>
      </c>
      <c r="R50" s="301"/>
      <c r="S50" s="302"/>
      <c r="T50" s="306" t="str">
        <f>IF(入力!I41="","",入力!I41)</f>
        <v>千葉市立小中台小学校</v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>
        <f>IF(入力!M41="","",入力!M41)</f>
        <v>521524252</v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>
        <f>IF(入力!P41="","",入力!P41)</f>
        <v>143</v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>
        <f>IF(入力!B43="","",入力!B43)</f>
        <v>10</v>
      </c>
      <c r="D52" s="289"/>
      <c r="E52" s="290"/>
      <c r="F52" s="294" t="str">
        <f>IF(入力!C44="","",入力!C43&amp;"　"&amp;入力!E43&amp;"
"&amp;入力!C44&amp;"　"&amp;入力!E44)</f>
        <v>タカハシ　ジン
髙橋 　仁</v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>
        <f>IF(入力!G43="","",入力!G43)</f>
        <v>3</v>
      </c>
      <c r="R52" s="301"/>
      <c r="S52" s="302"/>
      <c r="T52" s="306" t="str">
        <f>IF(入力!I43="","",入力!I43)</f>
        <v>千葉市立花園小学校</v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>
        <f>IF(入力!M43="","",入力!M43)</f>
        <v>519674471</v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>
        <f>IF(入力!P43="","",入力!P43)</f>
        <v>130</v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>
        <f>IF(入力!B45="","",入力!B45)</f>
        <v>11</v>
      </c>
      <c r="D54" s="289"/>
      <c r="E54" s="290"/>
      <c r="F54" s="294" t="str">
        <f>IF(入力!C46="","",入力!C45&amp;"　"&amp;入力!E45&amp;"
"&amp;入力!C46&amp;"　"&amp;入力!E46)</f>
        <v xml:space="preserve">バク　ジェユ
朴 　齋惟 </v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>
        <f>IF(入力!G45="","",入力!G45)</f>
        <v>2</v>
      </c>
      <c r="R54" s="301"/>
      <c r="S54" s="302"/>
      <c r="T54" s="306" t="str">
        <f>IF(入力!I45="","",入力!I45)</f>
        <v>千葉市立園生小学校</v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>
        <f>IF(入力!M45="","",入力!M45)</f>
        <v>520670752</v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>
        <f>IF(入力!P45="","",入力!P45)</f>
        <v>126</v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>
        <f>IF(入力!B47="","",入力!B47)</f>
        <v>12</v>
      </c>
      <c r="D56" s="289"/>
      <c r="E56" s="290"/>
      <c r="F56" s="294" t="str">
        <f>IF(入力!C48="","",入力!C47&amp;"　"&amp;入力!E47&amp;"
"&amp;入力!C48&amp;"　"&amp;入力!E48)</f>
        <v xml:space="preserve">タナカ　エイタ
田中  　 瑛太 </v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>
        <f>IF(入力!G47="","",入力!G47)</f>
        <v>1</v>
      </c>
      <c r="R56" s="301"/>
      <c r="S56" s="302"/>
      <c r="T56" s="306" t="str">
        <f>IF(入力!I47="","",入力!I47)</f>
        <v>千葉市立都賀の台小学校</v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>
        <f>IF(入力!M47="","",入力!M47)</f>
        <v>520805710</v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>
        <f>IF(入力!P47="","",入力!P47)</f>
        <v>113</v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てっぺん</v>
      </c>
      <c r="D2" s="281"/>
      <c r="E2" s="281"/>
      <c r="F2" s="281"/>
      <c r="G2" s="281"/>
      <c r="H2" s="281"/>
      <c r="I2" s="281"/>
      <c r="J2" s="270" t="str">
        <f>IF(入力!J3="","",入力!J3)</f>
        <v>男子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>
        <f>IF(入力!C4="","",IF(入力!C5="",入力!C4,入力!C4&amp;"　　"&amp;入力!C5))</f>
        <v>434146625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臼井 　拓也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514689311</v>
      </c>
      <c r="H7" s="278"/>
      <c r="I7" s="278"/>
      <c r="J7" s="278" t="str">
        <f>IF(入力!J7="","",入力!J7)</f>
        <v/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黒澤　崇</v>
      </c>
      <c r="D9" s="272"/>
      <c r="E9" s="272"/>
      <c r="F9" s="272"/>
      <c r="G9" s="278">
        <f>IF(入力!G9="","",入力!G9)</f>
        <v>508564719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330448</v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>當麻　万亀子</v>
      </c>
      <c r="D11" s="272"/>
      <c r="E11" s="272"/>
      <c r="F11" s="272"/>
      <c r="G11" s="278">
        <f>IF(入力!G11="","",入力!G11)</f>
        <v>509208947</v>
      </c>
      <c r="H11" s="278"/>
      <c r="I11" s="278"/>
      <c r="J11" s="278">
        <f>IF(入力!J11="","",入力!J11)</f>
        <v>23128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70"/>
      <c r="B14" s="270"/>
      <c r="C14" s="275"/>
      <c r="D14" s="276"/>
      <c r="E14" s="276"/>
      <c r="F14" s="276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70" t="s">
        <v>5</v>
      </c>
      <c r="B15" s="270"/>
      <c r="C15" s="271" t="str">
        <f>IF(入力!C16="","",入力!C16&amp;"　"&amp;入力!E16)</f>
        <v>柳 　利宏</v>
      </c>
      <c r="D15" s="272"/>
      <c r="E15" s="272"/>
      <c r="F15" s="279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70"/>
      <c r="B16" s="270"/>
      <c r="C16" s="275"/>
      <c r="D16" s="276"/>
      <c r="E16" s="276"/>
      <c r="F16" s="28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70" t="s">
        <v>6</v>
      </c>
      <c r="B17" s="270"/>
      <c r="C17" s="281" t="str">
        <f>IF(入力!C17="","",入力!C17&amp;"　"&amp;入力!E17)</f>
        <v>千葉市稲毛区小中台町１５１２－６－D－104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090-3900-5847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 xml:space="preserve">加藤  　翔太 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千葉市立朝日ヶ丘小学校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518642310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柳 　 千翔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千葉市立西小中台小学校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519462269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臼田 　 悠希</v>
      </c>
      <c r="D29" s="272"/>
      <c r="E29" s="272"/>
      <c r="F29" s="272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千葉市立朝日ヶ丘小学校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519581700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 xml:space="preserve">千葉 　 遥稀 </v>
      </c>
      <c r="D31" s="272"/>
      <c r="E31" s="272"/>
      <c r="F31" s="272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千葉市立美浜区打瀬小学校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520670745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上原 　 由騎</v>
      </c>
      <c r="D33" s="272"/>
      <c r="E33" s="272"/>
      <c r="F33" s="272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千葉市立千草台小学校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519493485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志賀 　春太</v>
      </c>
      <c r="D35" s="272"/>
      <c r="E35" s="272"/>
      <c r="F35" s="272"/>
      <c r="G35" s="270">
        <f>IF(入力!G35="","",入力!G35)</f>
        <v>5</v>
      </c>
      <c r="H35" s="270" t="str">
        <f>IF(入力!H35="","",入力!H35)</f>
        <v/>
      </c>
      <c r="I35" s="270" t="str">
        <f>IF(入力!I35="","",入力!I35)</f>
        <v>千葉市立柏台小学校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521308647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内川 　 龍輝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千葉市立草野小学校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521220840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小林 　寛登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千葉市立小中台小学校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521524245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西川 　蒼真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千葉市立小中台小学校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521524252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髙橋 　仁</v>
      </c>
      <c r="D43" s="272"/>
      <c r="E43" s="272"/>
      <c r="F43" s="272"/>
      <c r="G43" s="270">
        <f>IF(入力!G43="","",入力!G43)</f>
        <v>3</v>
      </c>
      <c r="H43" s="270" t="str">
        <f>IF(入力!H43="","",入力!H43)</f>
        <v/>
      </c>
      <c r="I43" s="270" t="str">
        <f>IF(入力!I43="","",入力!I43)</f>
        <v>千葉市立花園小学校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519674471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 xml:space="preserve">朴 　齋惟 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千葉市立園生小学校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520670752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71" t="str">
        <f>IF(入力!C48="","",入力!C48&amp;"　"&amp;入力!E48)</f>
        <v xml:space="preserve">田中  　 瑛太 </v>
      </c>
      <c r="D47" s="272"/>
      <c r="E47" s="272"/>
      <c r="F47" s="272"/>
      <c r="G47" s="270">
        <f>IF(入力!G47="","",入力!G47)</f>
        <v>1</v>
      </c>
      <c r="H47" s="270" t="str">
        <f>IF(入力!H47="","",入力!H47)</f>
        <v/>
      </c>
      <c r="I47" s="270" t="str">
        <f>IF(入力!I47="","",入力!I47)</f>
        <v>千葉市立都賀の台小学校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520805710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てっぺん</v>
      </c>
      <c r="D2" s="281"/>
      <c r="E2" s="281"/>
      <c r="F2" s="281"/>
      <c r="G2" s="281"/>
      <c r="H2" s="281"/>
      <c r="I2" s="281"/>
      <c r="J2" s="270" t="str">
        <f>IF(入力!J3="","",入力!J3)</f>
        <v>男子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>
        <f>IF(入力!C4="","",IF(入力!C5="",入力!C4,入力!C4&amp;"　　"&amp;入力!C5))</f>
        <v>434146625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臼井 　拓也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514689311</v>
      </c>
      <c r="H7" s="278"/>
      <c r="I7" s="278"/>
      <c r="J7" s="278" t="str">
        <f>IF(入力!J7="","",入力!J7)</f>
        <v/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黒澤　崇</v>
      </c>
      <c r="D9" s="272"/>
      <c r="E9" s="272"/>
      <c r="F9" s="272"/>
      <c r="G9" s="278">
        <f>IF(入力!G9="","",入力!G9)</f>
        <v>508564719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330448</v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>當麻　万亀子</v>
      </c>
      <c r="D11" s="272"/>
      <c r="E11" s="272"/>
      <c r="F11" s="272"/>
      <c r="G11" s="278">
        <f>IF(入力!G11="","",入力!G11)</f>
        <v>509208947</v>
      </c>
      <c r="H11" s="278"/>
      <c r="I11" s="278"/>
      <c r="J11" s="278">
        <f>IF(入力!J11="","",入力!J11)</f>
        <v>23128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70"/>
      <c r="B14" s="270"/>
      <c r="C14" s="275"/>
      <c r="D14" s="276"/>
      <c r="E14" s="276"/>
      <c r="F14" s="276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70" t="s">
        <v>5</v>
      </c>
      <c r="B15" s="270"/>
      <c r="C15" s="271" t="str">
        <f>IF(入力!C16="","",入力!C16&amp;"　"&amp;入力!E16)</f>
        <v>柳 　利宏</v>
      </c>
      <c r="D15" s="272"/>
      <c r="E15" s="272"/>
      <c r="F15" s="279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70"/>
      <c r="B16" s="270"/>
      <c r="C16" s="275"/>
      <c r="D16" s="276"/>
      <c r="E16" s="276"/>
      <c r="F16" s="28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70" t="s">
        <v>6</v>
      </c>
      <c r="B17" s="270"/>
      <c r="C17" s="281" t="str">
        <f>IF(入力!C17="","",入力!C17&amp;"　"&amp;入力!E17)</f>
        <v>千葉市稲毛区小中台町１５１２－６－D－104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090-3900-5847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 xml:space="preserve">加藤  　翔太 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千葉市立朝日ヶ丘小学校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518642310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柳 　 千翔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千葉市立西小中台小学校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519462269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臼田 　 悠希</v>
      </c>
      <c r="D29" s="272"/>
      <c r="E29" s="272"/>
      <c r="F29" s="272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千葉市立朝日ヶ丘小学校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519581700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 xml:space="preserve">千葉 　 遥稀 </v>
      </c>
      <c r="D31" s="272"/>
      <c r="E31" s="272"/>
      <c r="F31" s="272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千葉市立美浜区打瀬小学校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520670745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上原 　 由騎</v>
      </c>
      <c r="D33" s="272"/>
      <c r="E33" s="272"/>
      <c r="F33" s="272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千葉市立千草台小学校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519493485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志賀 　春太</v>
      </c>
      <c r="D35" s="272"/>
      <c r="E35" s="272"/>
      <c r="F35" s="272"/>
      <c r="G35" s="270">
        <f>IF(入力!G35="","",入力!G35)</f>
        <v>5</v>
      </c>
      <c r="H35" s="270" t="str">
        <f>IF(入力!H35="","",入力!H35)</f>
        <v/>
      </c>
      <c r="I35" s="270" t="str">
        <f>IF(入力!I35="","",入力!I35)</f>
        <v>千葉市立柏台小学校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521308647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内川 　 龍輝</v>
      </c>
      <c r="D37" s="272"/>
      <c r="E37" s="272"/>
      <c r="F37" s="272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千葉市立草野小学校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521220840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小林 　寛登</v>
      </c>
      <c r="D39" s="272"/>
      <c r="E39" s="272"/>
      <c r="F39" s="272"/>
      <c r="G39" s="270">
        <f>IF(入力!G39="","",入力!G39)</f>
        <v>4</v>
      </c>
      <c r="H39" s="270" t="str">
        <f>IF(入力!H39="","",入力!H39)</f>
        <v/>
      </c>
      <c r="I39" s="270" t="str">
        <f>IF(入力!I39="","",入力!I39)</f>
        <v>千葉市立小中台小学校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521524245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西川 　蒼真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千葉市立小中台小学校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521524252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髙橋 　仁</v>
      </c>
      <c r="D43" s="272"/>
      <c r="E43" s="272"/>
      <c r="F43" s="272"/>
      <c r="G43" s="270">
        <f>IF(入力!G43="","",入力!G43)</f>
        <v>3</v>
      </c>
      <c r="H43" s="270" t="str">
        <f>IF(入力!H43="","",入力!H43)</f>
        <v/>
      </c>
      <c r="I43" s="270" t="str">
        <f>IF(入力!I43="","",入力!I43)</f>
        <v>千葉市立花園小学校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519674471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 xml:space="preserve">朴 　齋惟 </v>
      </c>
      <c r="D45" s="272"/>
      <c r="E45" s="272"/>
      <c r="F45" s="272"/>
      <c r="G45" s="270">
        <f>IF(入力!G45="","",入力!G45)</f>
        <v>2</v>
      </c>
      <c r="H45" s="270" t="str">
        <f>IF(入力!H45="","",入力!H45)</f>
        <v/>
      </c>
      <c r="I45" s="270" t="str">
        <f>IF(入力!I45="","",入力!I45)</f>
        <v>千葉市立園生小学校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520670752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71" t="str">
        <f>IF(入力!C48="","",入力!C48&amp;"　"&amp;入力!E48)</f>
        <v xml:space="preserve">田中  　 瑛太 </v>
      </c>
      <c r="D47" s="272"/>
      <c r="E47" s="272"/>
      <c r="F47" s="272"/>
      <c r="G47" s="270">
        <f>IF(入力!G47="","",入力!G47)</f>
        <v>1</v>
      </c>
      <c r="H47" s="270" t="str">
        <f>IF(入力!H47="","",入力!H47)</f>
        <v/>
      </c>
      <c r="I47" s="270" t="str">
        <f>IF(入力!I47="","",入力!I47)</f>
        <v>千葉市立都賀の台小学校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520805710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"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男子</v>
      </c>
      <c r="I5" s="29">
        <f>入力!Y25</f>
        <v>12</v>
      </c>
      <c r="J5" s="450" t="str">
        <f>IF(入力!A55="","",入力!A55)</f>
        <v>仲間を信じ、最後まで諦めない！！繋ぐバレーで勝利を目指します！
限界突破でてっぺん目指せ！！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てっぺん</v>
      </c>
      <c r="C7" s="33" t="str">
        <f>IF(入力!C2="","",入力!C2)</f>
        <v/>
      </c>
      <c r="D7" s="33" t="str">
        <f>IF(入力!AE3="","",入力!AE3)</f>
        <v/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434146625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 xml:space="preserve">臼井 </v>
      </c>
      <c r="D16" s="33" t="str">
        <f>IF(入力!E8="","",入力!E8)</f>
        <v>拓也</v>
      </c>
      <c r="E16" s="33" t="str">
        <f>IF(入力!C7="","",入力!C7)</f>
        <v xml:space="preserve">ウスイ </v>
      </c>
      <c r="F16" s="33" t="str">
        <f>IF(入力!E7="","",入力!E7)</f>
        <v>タクヤ</v>
      </c>
      <c r="G16" s="33">
        <f>IF(入力!G7="","",入力!G7)</f>
        <v>514689311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37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0054</v>
      </c>
      <c r="T16" s="33" t="str">
        <f>IF(入力!P8="","",入力!P8)</f>
        <v>千葉市稲毛区宮野木町８９４‐１４</v>
      </c>
      <c r="U16" s="33" t="str">
        <f>IF(入力!AL7="","",入力!AL7)</f>
        <v>090</v>
      </c>
      <c r="V16" s="33" t="str">
        <f>IF(入力!AK8="","",入力!AK8)</f>
        <v>2172</v>
      </c>
      <c r="W16" s="33" t="str">
        <f>IF(入力!AP8="","",入力!AP8)</f>
        <v>2528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黒澤</v>
      </c>
      <c r="D17" s="33" t="str">
        <f>IF(入力!E10="","",入力!E10)</f>
        <v>崇</v>
      </c>
      <c r="E17" s="33" t="str">
        <f>IF(入力!C9="","",入力!C9)</f>
        <v>クロサワ</v>
      </c>
      <c r="F17" s="33" t="str">
        <f>IF(入力!E9="","",入力!E9)</f>
        <v xml:space="preserve"> タカシ</v>
      </c>
      <c r="G17" s="33">
        <f>IF(入力!G9="","",入力!G9)</f>
        <v>508564719</v>
      </c>
      <c r="H17" s="33" t="str">
        <f>IF(入力!J9="","",入力!J9)</f>
        <v/>
      </c>
      <c r="I17" s="33">
        <f>IF(入力!M9="","",入力!M9)</f>
        <v>330448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0044</v>
      </c>
      <c r="T17" s="33" t="str">
        <f>IF(入力!P10="","",入力!P10)</f>
        <v>千葉市稲毛区小中台278-3</v>
      </c>
      <c r="U17" s="33" t="str">
        <f>IF(入力!AL9="","",入力!AL9)</f>
        <v>043</v>
      </c>
      <c r="V17" s="33" t="str">
        <f>IF(入力!AK10="","",入力!AK10)</f>
        <v>2825</v>
      </c>
      <c r="W17" s="33" t="str">
        <f>IF(入力!AP10="","",入力!AP10)</f>
        <v>９２９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當麻</v>
      </c>
      <c r="D20" s="33" t="str">
        <f>IF(入力!E12="","",入力!E12)</f>
        <v>万亀子</v>
      </c>
      <c r="E20" s="33" t="str">
        <f>IF(入力!C11="","",入力!C11)</f>
        <v>トウマ</v>
      </c>
      <c r="F20" s="33" t="str">
        <f>IF(入力!E11="","",入力!E11)</f>
        <v>マキコ</v>
      </c>
      <c r="G20" s="33">
        <f>IF(入力!G11="","",入力!G11)</f>
        <v>509208947</v>
      </c>
      <c r="H20" s="33">
        <f>IF(入力!J11="","",入力!J11)</f>
        <v>23128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0044</v>
      </c>
      <c r="T20" s="33" t="str">
        <f>IF(入力!P12="","",入力!P12)</f>
        <v>千葉市稲毛区小中台町655-29</v>
      </c>
      <c r="U20" s="33" t="str">
        <f>IF(入力!AL11="","",入力!AL11)</f>
        <v>090</v>
      </c>
      <c r="V20" s="33" t="str">
        <f>IF(入力!AK12="","",入力!AK12)</f>
        <v>2077</v>
      </c>
      <c r="W20" s="33" t="str">
        <f>IF(入力!AP12="","",入力!AP12)</f>
        <v>784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 xml:space="preserve">柳 </v>
      </c>
      <c r="D22" s="33" t="str">
        <f>IF(入力!E16="","",入力!E16)</f>
        <v>利宏</v>
      </c>
      <c r="E22" s="33" t="str">
        <f>IF(入力!C15="","",入力!C15)</f>
        <v>ヤナギ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263</v>
      </c>
      <c r="S22" s="33" t="str">
        <f>IF(入力!W15="","",入力!W15)</f>
        <v>0044</v>
      </c>
      <c r="T22" s="33" t="str">
        <f>IF(入力!P16="","",入力!P16)</f>
        <v>千葉市稲毛区小中台町１５１２－６－D－104</v>
      </c>
      <c r="U22" s="33" t="str">
        <f>IF(入力!AL15="","",入力!AL15)</f>
        <v>090</v>
      </c>
      <c r="V22" s="33" t="str">
        <f>IF(入力!AK16="","",入力!AK16)</f>
        <v>3900</v>
      </c>
      <c r="W22" s="33" t="str">
        <f>IF(入力!AP16="","",入力!AP16)</f>
        <v>5847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 xml:space="preserve">加藤  </v>
      </c>
      <c r="D24" s="75" t="str">
        <f>VLOOKUP($B$51,$A$53:$F$352,4)</f>
        <v xml:space="preserve">翔太 </v>
      </c>
      <c r="E24" s="75" t="str">
        <f>VLOOKUP($B$51,$A$53:$F$352,5)</f>
        <v>カトウ</v>
      </c>
      <c r="F24" s="75" t="str">
        <f>VLOOKUP($B$51,$A$53:$F$352,6)</f>
        <v xml:space="preserve"> ショウタ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 xml:space="preserve">加藤  </v>
      </c>
      <c r="D53" s="33" t="str">
        <f>IF(入力!E26="","",入力!E26)</f>
        <v xml:space="preserve">翔太 </v>
      </c>
      <c r="E53" s="33" t="str">
        <f>IF(入力!C25="","",入力!C25)</f>
        <v>カトウ</v>
      </c>
      <c r="F53" s="33" t="str">
        <f>IF(入力!E25="","",入力!E25)</f>
        <v xml:space="preserve"> ショウタ</v>
      </c>
      <c r="G53" s="33">
        <f>IF(入力!M25="","",入力!M25)</f>
        <v>518642310</v>
      </c>
      <c r="H53" s="33" t="str">
        <f>IF(入力!I25="","",入力!I25)</f>
        <v>千葉市立朝日ヶ丘小学校</v>
      </c>
      <c r="I53" s="33">
        <f>IF(入力!G25="","",入力!G25)</f>
        <v>5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 xml:space="preserve">柳 </v>
      </c>
      <c r="D54" s="33" t="str">
        <f>IF(入力!E28="","",入力!E28)</f>
        <v xml:space="preserve"> 千翔</v>
      </c>
      <c r="E54" s="33" t="str">
        <f>IF(入力!C27="","",入力!C27)</f>
        <v>ヤナギ</v>
      </c>
      <c r="F54" s="33" t="str">
        <f>IF(入力!E27="","",入力!E27)</f>
        <v>センショウ</v>
      </c>
      <c r="G54" s="33">
        <f>IF(入力!M27="","",入力!M27)</f>
        <v>519462269</v>
      </c>
      <c r="H54" s="33" t="str">
        <f>IF(入力!I27="","",入力!I27)</f>
        <v>千葉市立西小中台小学校</v>
      </c>
      <c r="I54" s="33">
        <f>IF(入力!G27="","",入力!G27)</f>
        <v>5</v>
      </c>
      <c r="J54" s="33">
        <f>IF(入力!P27="","",入力!P27)</f>
        <v>165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 xml:space="preserve">臼田 </v>
      </c>
      <c r="D55" s="33" t="str">
        <f>IF(入力!E30="","",入力!E30)</f>
        <v xml:space="preserve"> 悠希</v>
      </c>
      <c r="E55" s="33" t="str">
        <f>IF(入力!C29="","",入力!C29)</f>
        <v>ウスダ</v>
      </c>
      <c r="F55" s="33" t="str">
        <f>IF(入力!E29="","",入力!E29)</f>
        <v xml:space="preserve"> ユウキ</v>
      </c>
      <c r="G55" s="33">
        <f>IF(入力!M29="","",入力!M29)</f>
        <v>519581700</v>
      </c>
      <c r="H55" s="33" t="str">
        <f>IF(入力!I29="","",入力!I29)</f>
        <v>千葉市立朝日ヶ丘小学校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 xml:space="preserve">千葉 </v>
      </c>
      <c r="D56" s="33" t="str">
        <f>IF(入力!E32="","",入力!E32)</f>
        <v xml:space="preserve"> 遥稀 </v>
      </c>
      <c r="E56" s="33" t="str">
        <f>IF(入力!C31="","",入力!C31)</f>
        <v>チバ</v>
      </c>
      <c r="F56" s="33" t="str">
        <f>IF(入力!E31="","",入力!E31)</f>
        <v>ハルキ</v>
      </c>
      <c r="G56" s="33">
        <f>IF(入力!M31="","",入力!M31)</f>
        <v>520670745</v>
      </c>
      <c r="H56" s="33" t="str">
        <f>IF(入力!I31="","",入力!I31)</f>
        <v>千葉市立美浜区打瀬小学校</v>
      </c>
      <c r="I56" s="33">
        <f>IF(入力!G31="","",入力!G31)</f>
        <v>5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 xml:space="preserve">上原 </v>
      </c>
      <c r="D57" s="33" t="str">
        <f>IF(入力!E34="","",入力!E34)</f>
        <v xml:space="preserve"> 由騎</v>
      </c>
      <c r="E57" s="33" t="str">
        <f>IF(入力!C33="","",入力!C33)</f>
        <v>ウエハラ</v>
      </c>
      <c r="F57" s="33" t="str">
        <f>IF(入力!E33="","",入力!E33)</f>
        <v>ヨシキ</v>
      </c>
      <c r="G57" s="33">
        <f>IF(入力!M33="","",入力!M33)</f>
        <v>519493485</v>
      </c>
      <c r="H57" s="33" t="str">
        <f>IF(入力!I33="","",入力!I33)</f>
        <v>千葉市立千草台小学校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志賀 </v>
      </c>
      <c r="D58" s="33" t="str">
        <f>IF(入力!E36="","",入力!E36)</f>
        <v>春太</v>
      </c>
      <c r="E58" s="33" t="str">
        <f>IF(入力!C35="","",入力!C35)</f>
        <v>シガ</v>
      </c>
      <c r="F58" s="33" t="str">
        <f>IF(入力!E35="","",入力!E35)</f>
        <v>シュンタ</v>
      </c>
      <c r="G58" s="33">
        <f>IF(入力!M35="","",入力!M35)</f>
        <v>521308647</v>
      </c>
      <c r="H58" s="33" t="str">
        <f>IF(入力!I35="","",入力!I35)</f>
        <v>千葉市立柏台小学校</v>
      </c>
      <c r="I58" s="33">
        <f>IF(入力!G35="","",入力!G35)</f>
        <v>5</v>
      </c>
      <c r="J58" s="33">
        <f>IF(入力!P35="","",入力!P35)</f>
        <v>159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 xml:space="preserve">内川 </v>
      </c>
      <c r="D59" s="33" t="str">
        <f>IF(入力!E38="","",入力!E38)</f>
        <v xml:space="preserve"> 龍輝</v>
      </c>
      <c r="E59" s="33" t="str">
        <f>IF(入力!C37="","",入力!C37)</f>
        <v>ウチカワ</v>
      </c>
      <c r="F59" s="33" t="str">
        <f>IF(入力!E37="","",入力!E37)</f>
        <v>リュウキ</v>
      </c>
      <c r="G59" s="33">
        <f>IF(入力!M37="","",入力!M37)</f>
        <v>521220840</v>
      </c>
      <c r="H59" s="33" t="str">
        <f>IF(入力!I37="","",入力!I37)</f>
        <v>千葉市立草野小学校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 xml:space="preserve">小林 </v>
      </c>
      <c r="D60" s="33" t="str">
        <f>IF(入力!E40="","",入力!E40)</f>
        <v>寛登</v>
      </c>
      <c r="E60" s="33" t="str">
        <f>IF(入力!C39="","",入力!C39)</f>
        <v>コバヤシ</v>
      </c>
      <c r="F60" s="33" t="str">
        <f>IF(入力!E39="","",入力!E39)</f>
        <v>ヒロト</v>
      </c>
      <c r="G60" s="33">
        <f>IF(入力!M39="","",入力!M39)</f>
        <v>521524245</v>
      </c>
      <c r="H60" s="33" t="str">
        <f>IF(入力!I39="","",入力!I39)</f>
        <v>千葉市立小中台小学校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 xml:space="preserve">西川 </v>
      </c>
      <c r="D61" s="33" t="str">
        <f>IF(入力!E42="","",入力!E42)</f>
        <v>蒼真</v>
      </c>
      <c r="E61" s="33" t="str">
        <f>IF(入力!C41="","",入力!C41)</f>
        <v>ニシカワ</v>
      </c>
      <c r="F61" s="33" t="str">
        <f>IF(入力!E41="","",入力!E41)</f>
        <v>ソウマ</v>
      </c>
      <c r="G61" s="33">
        <f>IF(入力!M41="","",入力!M41)</f>
        <v>521524252</v>
      </c>
      <c r="H61" s="33" t="str">
        <f>IF(入力!I41="","",入力!I41)</f>
        <v>千葉市立小中台小学校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 xml:space="preserve">髙橋 </v>
      </c>
      <c r="D62" s="33" t="str">
        <f>IF(入力!E44="","",入力!E44)</f>
        <v>仁</v>
      </c>
      <c r="E62" s="33" t="str">
        <f>IF(入力!C43="","",入力!C43)</f>
        <v>タカハシ</v>
      </c>
      <c r="F62" s="33" t="str">
        <f>IF(入力!E43="","",入力!E43)</f>
        <v>ジン</v>
      </c>
      <c r="G62" s="33">
        <f>IF(入力!M43="","",入力!M43)</f>
        <v>519674471</v>
      </c>
      <c r="H62" s="33" t="str">
        <f>IF(入力!I43="","",入力!I43)</f>
        <v>千葉市立花園小学校</v>
      </c>
      <c r="I62" s="33">
        <f>IF(入力!G43="","",入力!G43)</f>
        <v>3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 xml:space="preserve">朴 </v>
      </c>
      <c r="D63" s="33" t="str">
        <f>IF(入力!E46="","",入力!E46)</f>
        <v xml:space="preserve">齋惟 </v>
      </c>
      <c r="E63" s="33" t="str">
        <f>IF(入力!C45="","",入力!C45)</f>
        <v>バク</v>
      </c>
      <c r="F63" s="33" t="str">
        <f>IF(入力!E45="","",入力!E45)</f>
        <v>ジェユ</v>
      </c>
      <c r="G63" s="33">
        <f>IF(入力!M45="","",入力!M45)</f>
        <v>520670752</v>
      </c>
      <c r="H63" s="33" t="str">
        <f>IF(入力!I45="","",入力!I45)</f>
        <v>千葉市立園生小学校</v>
      </c>
      <c r="I63" s="33">
        <f>IF(入力!G45="","",入力!G45)</f>
        <v>2</v>
      </c>
      <c r="J63" s="33">
        <f>IF(入力!P45="","",入力!P45)</f>
        <v>126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 xml:space="preserve">田中  </v>
      </c>
      <c r="D64" s="33" t="str">
        <f>IF(入力!E48="","",入力!E48)</f>
        <v xml:space="preserve"> 瑛太 </v>
      </c>
      <c r="E64" s="33" t="str">
        <f>IF(入力!C47="","",入力!C47)</f>
        <v>タナカ</v>
      </c>
      <c r="F64" s="33" t="str">
        <f>IF(入力!E47="","",入力!E47)</f>
        <v>エイタ</v>
      </c>
      <c r="G64" s="33">
        <f>IF(入力!M47="","",入力!M47)</f>
        <v>520805710</v>
      </c>
      <c r="H64" s="33" t="str">
        <f>IF(入力!I47="","",入力!I47)</f>
        <v>千葉市立都賀の台小学校</v>
      </c>
      <c r="I64" s="33">
        <f>IF(入力!G47="","",入力!G47)</f>
        <v>1</v>
      </c>
      <c r="J64" s="33">
        <f>IF(入力!P47="","",入力!P47)</f>
        <v>113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吴笛</cp:lastModifiedBy>
  <cp:lastPrinted>2022-01-24T00:16:39Z</cp:lastPrinted>
  <dcterms:created xsi:type="dcterms:W3CDTF">2014-04-05T09:56:00Z</dcterms:created>
  <dcterms:modified xsi:type="dcterms:W3CDTF">2022-01-24T01:06:58Z</dcterms:modified>
</cp:coreProperties>
</file>