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<sst xmlns="http://schemas.openxmlformats.org/spreadsheetml/2006/main" count="417" uniqueCount="283">
  <si>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</si>
  <si>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</si>
  <si>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</si>
  <si>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</si>
  <si>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</si>
  <si>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</si>
  <si>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</si>
  <si>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</si>
  <si>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</si>
  <si>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</si>
  <si>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</si>
  <si>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</si>
  <si>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</si>
  <si>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</si>
  <si>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</si>
  <si>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</si>
  <si>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</si>
  <si>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</si>
  <si>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</si>
  <si>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</si>
  <si>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</si>
  <si>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</si>
  <si>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</si>
  <si>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</si>
  <si>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</si>
  <si>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</si>
  <si>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</si>
  <si>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</si>
  <si>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</si>
  <si>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</si>
  <si>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</si>
  <si>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</si>
  <si>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</si>
  <si>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</si>
  <si>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</si>
  <si>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</si>
  <si>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</si>
  <si>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</si>
  <si>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</si>
  <si>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</si>
  <si>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</si>
  <si>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</si>
  <si>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</si>
  <si>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</si>
  <si>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</si>
  <si>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</si>
  <si>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</si>
  <si>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</si>
  <si>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</si>
  <si>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</si>
  <si>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</si>
  <si>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</si>
  <si>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</si>
  <si>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</si>
  <si>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</si>
  <si>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</si>
  <si>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</si>
  <si>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</si>
  <si>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</si>
  <si>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</si>
  <si>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</si>
  <si>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</si>
  <si>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</si>
  <si>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</si>
  <si>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</si>
  <si>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</si>
  <si>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</si>
  <si>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</si>
  <si>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</si>
  <si>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</si>
  <si>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</si>
  <si>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</si>
  <si>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</si>
  <si>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</si>
  <si>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</si>
  <si>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</si>
  <si>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</si>
  <si>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</si>
  <si>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</si>
  <si>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</si>
  <si>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</si>
  <si>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</si>
  <si>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</si>
  <si>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</si>
  <si>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</si>
  <si>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</si>
  <si>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</si>
  <si>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</si>
  <si>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</si>
  <si>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</si>
  <si>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</si>
  <si>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</si>
  <si>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</si>
  <si>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</si>
  <si>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</si>
  <si>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</si>
  <si>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</si>
  <si>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</si>
  <si>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</si>
  <si>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</si>
  <si>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</si>
  <si>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</si>
  <si>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</si>
  <si>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</si>
  <si>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</si>
  <si>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</si>
  <si>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</si>
  <si>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</si>
  <si>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</si>
  <si>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</si>
  <si>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</si>
  <si>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</si>
  <si>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</si>
  <si>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</si>
  <si>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</si>
  <si>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</si>
  <si>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</si>
  <si>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</si>
  <si>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</si>
  <si>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</si>
  <si>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</si>
  <si>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</si>
  <si>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</si>
  <si>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</si>
  <si>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</si>
  <si>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</si>
  <si>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</si>
  <si>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</si>
  <si>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</si>
  <si>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</si>
  <si>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</si>
  <si>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</si>
  <si>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</si>
  <si>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</si>
  <si>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</si>
  <si>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</si>
  <si>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</si>
  <si>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</si>
  <si>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</si>
  <si>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</si>
  <si>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</si>
  <si>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</si>
  <si>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</si>
  <si>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</si>
  <si>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</si>
  <si>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</si>
  <si>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</si>
  <si>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</si>
  <si>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</si>
  <si>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</si>
  <si>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</si>
  <si>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</si>
  <si>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</si>
  <si>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</si>
  <si>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</si>
  <si>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</si>
  <si>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</si>
  <si>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</si>
  <si>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</si>
  <si>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</si>
  <si>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</si>
  <si>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</si>
  <si>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</si>
  <si>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</si>
  <si>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</si>
  <si>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</si>
  <si>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</si>
  <si>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</si>
  <si>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</si>
  <si>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</si>
  <si>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</si>
  <si>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</si>
  <si>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</si>
  <si>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</si>
  <si>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</si>
  <si>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</si>
  <si>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</si>
  <si>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</si>
  <si>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</si>
  <si>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</si>
  <si>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</si>
  <si>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</si>
  <si>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</si>
  <si>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</si>
  <si>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</si>
  <si>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</si>
  <si>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</si>
  <si>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</si>
  <si>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</si>
  <si>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</si>
  <si>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</si>
  <si>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</si>
  <si>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</si>
  <si>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</si>
  <si>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</si>
  <si>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</si>
  <si>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</si>
  <si>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</si>
  <si>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</si>
  <si>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</si>
  <si>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</si>
  <si>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クローバー・ブイヨツカイドウ</t>
    <phoneticPr fontId="2"/>
  </si>
  <si>
    <t>四街道市</t>
    <rPh sb="0" eb="4">
      <t>ヨツカイドウシ</t>
    </rPh>
    <phoneticPr fontId="2"/>
  </si>
  <si>
    <t>ＪＲ</t>
    <phoneticPr fontId="2"/>
  </si>
  <si>
    <t>四街道</t>
    <rPh sb="0" eb="3">
      <t>ヨツカイドウ</t>
    </rPh>
    <phoneticPr fontId="2"/>
  </si>
  <si>
    <t>ハラ</t>
    <phoneticPr fontId="2"/>
  </si>
  <si>
    <t>原</t>
    <rPh sb="0" eb="1">
      <t>ハラ</t>
    </rPh>
    <phoneticPr fontId="2"/>
  </si>
  <si>
    <t>キミエ</t>
    <phoneticPr fontId="2"/>
  </si>
  <si>
    <t>公栄</t>
    <rPh sb="0" eb="2">
      <t>キミエ</t>
    </rPh>
    <phoneticPr fontId="2"/>
  </si>
  <si>
    <t>284</t>
    <phoneticPr fontId="2"/>
  </si>
  <si>
    <t>0006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</si>
  <si>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</si>
  <si>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043</t>
    <phoneticPr fontId="2"/>
  </si>
  <si>
    <t>422</t>
    <phoneticPr fontId="2"/>
  </si>
  <si>
    <t>4251</t>
    <phoneticPr fontId="2"/>
  </si>
  <si>
    <t>山田</t>
    <rPh sb="0" eb="2">
      <t>ヤマダ</t>
    </rPh>
    <phoneticPr fontId="2"/>
  </si>
  <si>
    <t>信雄</t>
    <rPh sb="0" eb="2">
      <t>ノブオ</t>
    </rPh>
    <phoneticPr fontId="2"/>
  </si>
  <si>
    <t>ヤマダ</t>
    <phoneticPr fontId="2"/>
  </si>
  <si>
    <t>ノブオ</t>
    <phoneticPr fontId="2"/>
  </si>
  <si>
    <t>284-</t>
    <phoneticPr fontId="2"/>
  </si>
  <si>
    <t>0044</t>
    <phoneticPr fontId="2"/>
  </si>
  <si>
    <t>四街道市和良比950-9-203</t>
    <rPh sb="0" eb="4">
      <t>ヨツカイドウシ</t>
    </rPh>
    <rPh sb="4" eb="7">
      <t>ワラビ</t>
    </rPh>
    <phoneticPr fontId="2"/>
  </si>
  <si>
    <t>433</t>
    <phoneticPr fontId="2"/>
  </si>
  <si>
    <t>1299</t>
    <phoneticPr fontId="2"/>
  </si>
  <si>
    <t>吉田</t>
    <rPh sb="0" eb="2">
      <t>ヨシダ</t>
    </rPh>
    <phoneticPr fontId="2"/>
  </si>
  <si>
    <t>純</t>
    <rPh sb="0" eb="1">
      <t>ジュン</t>
    </rPh>
    <phoneticPr fontId="2"/>
  </si>
  <si>
    <t>ヨシダ</t>
    <phoneticPr fontId="2"/>
  </si>
  <si>
    <t>ジュン</t>
    <phoneticPr fontId="2"/>
  </si>
  <si>
    <t>0014</t>
    <phoneticPr fontId="2"/>
  </si>
  <si>
    <t>四街道市池花1-20-14</t>
    <rPh sb="0" eb="4">
      <t>ヨツカイドウシ</t>
    </rPh>
    <rPh sb="4" eb="6">
      <t>イケハナ</t>
    </rPh>
    <phoneticPr fontId="2"/>
  </si>
  <si>
    <t>304</t>
    <phoneticPr fontId="2"/>
  </si>
  <si>
    <t>0221</t>
    <phoneticPr fontId="2"/>
  </si>
  <si>
    <t>284</t>
    <phoneticPr fontId="2"/>
  </si>
  <si>
    <t>090</t>
    <phoneticPr fontId="2"/>
  </si>
  <si>
    <t>5301</t>
    <phoneticPr fontId="2"/>
  </si>
  <si>
    <t>5624</t>
    <phoneticPr fontId="2"/>
  </si>
  <si>
    <t>ハヤト</t>
    <phoneticPr fontId="2"/>
  </si>
  <si>
    <t>四街道市立八木原小</t>
    <rPh sb="0" eb="5">
      <t>ヨツカイドウシリツ</t>
    </rPh>
    <rPh sb="5" eb="8">
      <t>ヤギハラ</t>
    </rPh>
    <rPh sb="8" eb="9">
      <t>ショウ</t>
    </rPh>
    <phoneticPr fontId="2"/>
  </si>
  <si>
    <t>四街道市立四街道小</t>
    <rPh sb="0" eb="5">
      <t>ヨツカイドウシリツ</t>
    </rPh>
    <rPh sb="5" eb="8">
      <t>ヨツカイドウ</t>
    </rPh>
    <rPh sb="8" eb="9">
      <t>ショウ</t>
    </rPh>
    <phoneticPr fontId="2"/>
  </si>
  <si>
    <t>蒼空</t>
    <rPh sb="0" eb="1">
      <t>アオ</t>
    </rPh>
    <rPh sb="1" eb="2">
      <t>ソラ</t>
    </rPh>
    <phoneticPr fontId="2"/>
  </si>
  <si>
    <t>ソラ</t>
    <phoneticPr fontId="2"/>
  </si>
  <si>
    <t>立原</t>
    <rPh sb="0" eb="2">
      <t>タチハラ</t>
    </rPh>
    <phoneticPr fontId="2"/>
  </si>
  <si>
    <t>慶汰</t>
    <rPh sb="0" eb="1">
      <t>ケイ</t>
    </rPh>
    <rPh sb="1" eb="2">
      <t>タ</t>
    </rPh>
    <phoneticPr fontId="2"/>
  </si>
  <si>
    <t>ケイタ</t>
    <phoneticPr fontId="2"/>
  </si>
  <si>
    <t>佐倉市立臼井小</t>
    <rPh sb="0" eb="4">
      <t>サクラシリツ</t>
    </rPh>
    <rPh sb="4" eb="6">
      <t>ウスイ</t>
    </rPh>
    <rPh sb="6" eb="7">
      <t>ショウ</t>
    </rPh>
    <phoneticPr fontId="2"/>
  </si>
  <si>
    <t>小山</t>
    <rPh sb="0" eb="2">
      <t>コヤマ</t>
    </rPh>
    <phoneticPr fontId="2"/>
  </si>
  <si>
    <t>浬駈</t>
    <rPh sb="0" eb="1">
      <t>リ</t>
    </rPh>
    <rPh sb="1" eb="2">
      <t>ク</t>
    </rPh>
    <phoneticPr fontId="2"/>
  </si>
  <si>
    <t>コヤマ</t>
    <phoneticPr fontId="2"/>
  </si>
  <si>
    <t>リク</t>
    <phoneticPr fontId="2"/>
  </si>
  <si>
    <t>大橋</t>
    <rPh sb="0" eb="2">
      <t>オオハシ</t>
    </rPh>
    <phoneticPr fontId="2"/>
  </si>
  <si>
    <t>オオハシ</t>
    <phoneticPr fontId="2"/>
  </si>
  <si>
    <t>カズアキ</t>
    <phoneticPr fontId="2"/>
  </si>
  <si>
    <t>①</t>
    <phoneticPr fontId="2"/>
  </si>
  <si>
    <t>タツハラ</t>
    <phoneticPr fontId="2"/>
  </si>
  <si>
    <t>和晃</t>
    <rPh sb="0" eb="2">
      <t>カズアキ</t>
    </rPh>
    <phoneticPr fontId="2"/>
  </si>
  <si>
    <t>久我</t>
    <rPh sb="0" eb="2">
      <t>クガ</t>
    </rPh>
    <phoneticPr fontId="2"/>
  </si>
  <si>
    <t>勇人</t>
    <rPh sb="0" eb="2">
      <t>ハヤト</t>
    </rPh>
    <phoneticPr fontId="2"/>
  </si>
  <si>
    <t>クガ</t>
    <phoneticPr fontId="2"/>
  </si>
  <si>
    <t>千葉市立犢橋小</t>
    <rPh sb="0" eb="4">
      <t>チバシリツ</t>
    </rPh>
    <rPh sb="4" eb="5">
      <t>トク</t>
    </rPh>
    <rPh sb="5" eb="6">
      <t>ハシ</t>
    </rPh>
    <rPh sb="6" eb="7">
      <t>ショウ</t>
    </rPh>
    <phoneticPr fontId="2"/>
  </si>
  <si>
    <t>イタミ</t>
    <phoneticPr fontId="2"/>
  </si>
  <si>
    <t>カヨコ</t>
    <phoneticPr fontId="2"/>
  </si>
  <si>
    <t>伊丹</t>
    <rPh sb="0" eb="2">
      <t>イタミ</t>
    </rPh>
    <phoneticPr fontId="2"/>
  </si>
  <si>
    <t>香代子</t>
    <rPh sb="0" eb="3">
      <t>カヨコ</t>
    </rPh>
    <phoneticPr fontId="2"/>
  </si>
  <si>
    <t>オイカワ</t>
    <phoneticPr fontId="2"/>
  </si>
  <si>
    <t>ケイタ</t>
    <phoneticPr fontId="2"/>
  </si>
  <si>
    <t>及川</t>
    <rPh sb="0" eb="2">
      <t>オイカワ</t>
    </rPh>
    <phoneticPr fontId="2"/>
  </si>
  <si>
    <t>敬太</t>
    <rPh sb="0" eb="2">
      <t>ケイタ</t>
    </rPh>
    <phoneticPr fontId="2"/>
  </si>
  <si>
    <t>四街道市立栗山小</t>
    <rPh sb="0" eb="5">
      <t>ヨツカイドウシリツ</t>
    </rPh>
    <rPh sb="5" eb="7">
      <t>クリヤマ</t>
    </rPh>
    <rPh sb="7" eb="8">
      <t>ショウ</t>
    </rPh>
    <phoneticPr fontId="2"/>
  </si>
  <si>
    <t>イタミ</t>
    <phoneticPr fontId="2"/>
  </si>
  <si>
    <t>フウマ</t>
    <phoneticPr fontId="2"/>
  </si>
  <si>
    <t>伊丹</t>
    <rPh sb="0" eb="2">
      <t>イタミ</t>
    </rPh>
    <phoneticPr fontId="2"/>
  </si>
  <si>
    <t>楓真</t>
    <rPh sb="0" eb="1">
      <t>フウ</t>
    </rPh>
    <rPh sb="1" eb="2">
      <t>マ</t>
    </rPh>
    <phoneticPr fontId="2"/>
  </si>
  <si>
    <t>四街道市立四和小</t>
    <rPh sb="0" eb="5">
      <t>ヨツカイドウシリツ</t>
    </rPh>
    <rPh sb="5" eb="6">
      <t>ヨン</t>
    </rPh>
    <rPh sb="6" eb="7">
      <t>ワ</t>
    </rPh>
    <rPh sb="7" eb="8">
      <t>ショウ</t>
    </rPh>
    <phoneticPr fontId="2"/>
  </si>
  <si>
    <t>ホソカワ</t>
    <phoneticPr fontId="2"/>
  </si>
  <si>
    <t>ハルト</t>
    <phoneticPr fontId="2"/>
  </si>
  <si>
    <t>細川</t>
    <rPh sb="0" eb="2">
      <t>ホソカワ</t>
    </rPh>
    <phoneticPr fontId="2"/>
  </si>
  <si>
    <t>晴人</t>
    <rPh sb="0" eb="1">
      <t>ハレ</t>
    </rPh>
    <rPh sb="1" eb="2">
      <t>ヒト</t>
    </rPh>
    <phoneticPr fontId="2"/>
  </si>
  <si>
    <t>千葉市立都賀の台小</t>
    <rPh sb="0" eb="4">
      <t>チバシリツ</t>
    </rPh>
    <rPh sb="4" eb="6">
      <t>ツガ</t>
    </rPh>
    <rPh sb="7" eb="8">
      <t>ダイ</t>
    </rPh>
    <rPh sb="8" eb="9">
      <t>ショウ</t>
    </rPh>
    <phoneticPr fontId="2"/>
  </si>
  <si>
    <t>タカハシ</t>
    <phoneticPr fontId="2"/>
  </si>
  <si>
    <t>ライム</t>
    <phoneticPr fontId="2"/>
  </si>
  <si>
    <t>髙橋</t>
    <rPh sb="0" eb="2">
      <t>タカハシ</t>
    </rPh>
    <phoneticPr fontId="2"/>
  </si>
  <si>
    <t>來夢</t>
    <rPh sb="0" eb="1">
      <t>ライ</t>
    </rPh>
    <rPh sb="1" eb="2">
      <t>ユメ</t>
    </rPh>
    <phoneticPr fontId="2"/>
  </si>
  <si>
    <t>今年の目標は「声をかけあい、一生懸命ボールをつなぐ」
足をしっかり動かして１点１点を着実に取りに行きます。
なんとか出場切符を手に入れた県大会。今自分たちができることをしっかりと出していきましょう。
がんばれ！クローバーっ子！</t>
    <rPh sb="0" eb="2">
      <t>コトシ</t>
    </rPh>
    <rPh sb="3" eb="5">
      <t>モクヒョウ</t>
    </rPh>
    <rPh sb="7" eb="8">
      <t>コエ</t>
    </rPh>
    <rPh sb="14" eb="18">
      <t>イッショウケンメイ</t>
    </rPh>
    <rPh sb="27" eb="28">
      <t>アシ</t>
    </rPh>
    <rPh sb="33" eb="34">
      <t>ウゴ</t>
    </rPh>
    <rPh sb="38" eb="39">
      <t>テン</t>
    </rPh>
    <rPh sb="40" eb="41">
      <t>テン</t>
    </rPh>
    <rPh sb="42" eb="44">
      <t>チャクジツ</t>
    </rPh>
    <rPh sb="45" eb="46">
      <t>ト</t>
    </rPh>
    <rPh sb="48" eb="49">
      <t>イ</t>
    </rPh>
    <rPh sb="58" eb="60">
      <t>シュツジョウ</t>
    </rPh>
    <rPh sb="60" eb="62">
      <t>キップ</t>
    </rPh>
    <rPh sb="63" eb="64">
      <t>テ</t>
    </rPh>
    <rPh sb="65" eb="66">
      <t>イ</t>
    </rPh>
    <rPh sb="68" eb="69">
      <t>ケン</t>
    </rPh>
    <rPh sb="69" eb="71">
      <t>タイカイ</t>
    </rPh>
    <rPh sb="72" eb="73">
      <t>イマ</t>
    </rPh>
    <rPh sb="73" eb="75">
      <t>ジブン</t>
    </rPh>
    <rPh sb="89" eb="90">
      <t>ダ</t>
    </rPh>
    <rPh sb="111" eb="112">
      <t>コ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</si>
</sst>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49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9" t="s">
        <v>189</v>
      </c>
      <c r="B2" s="210"/>
      <c r="C2" s="211" t="s">
        <v>201</v>
      </c>
      <c r="D2" s="212"/>
      <c r="E2" s="212"/>
      <c r="F2" s="212"/>
      <c r="G2" s="212"/>
      <c r="H2" s="212"/>
      <c r="I2" s="213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8" t="s">
        <v>169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4" t="s">
        <v>190</v>
      </c>
      <c r="B3" s="215"/>
      <c r="C3" s="216" t="s">
        <v>200</v>
      </c>
      <c r="D3" s="217"/>
      <c r="E3" s="217"/>
      <c r="F3" s="217"/>
      <c r="G3" s="217"/>
      <c r="H3" s="217"/>
      <c r="I3" s="218"/>
      <c r="J3" s="83" t="s">
        <v>158</v>
      </c>
      <c r="K3" s="84"/>
      <c r="L3" s="84"/>
      <c r="M3" s="84"/>
      <c r="N3" s="84"/>
      <c r="O3" s="85"/>
      <c r="P3" s="206" t="s">
        <v>202</v>
      </c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179" t="s">
        <v>180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8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430629457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4" t="s">
        <v>162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430629457</v>
      </c>
      <c r="K5" s="145"/>
      <c r="L5" s="145"/>
      <c r="M5" s="145"/>
      <c r="N5" s="145"/>
      <c r="O5" s="145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204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8" t="s">
        <v>175</v>
      </c>
      <c r="D6" s="229"/>
      <c r="E6" s="201" t="s">
        <v>176</v>
      </c>
      <c r="F6" s="20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5" t="s">
        <v>163</v>
      </c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5" t="s">
        <v>164</v>
      </c>
      <c r="AL6" s="205"/>
      <c r="AM6" s="205"/>
      <c r="AN6" s="205"/>
      <c r="AO6" s="205"/>
      <c r="AP6" s="205"/>
      <c r="AQ6" s="205"/>
      <c r="AR6" s="205"/>
      <c r="AS6" s="205"/>
      <c r="AT6" s="57" t="s">
        <v>192</v>
      </c>
    </row>
    <row r="7" spans="1:51" ht="13.5" customHeight="1">
      <c r="A7" s="99"/>
      <c r="B7" s="100"/>
      <c r="C7" s="134" t="s">
        <v>205</v>
      </c>
      <c r="D7" s="135"/>
      <c r="E7" s="110" t="s">
        <v>207</v>
      </c>
      <c r="F7" s="111"/>
      <c r="G7" s="92">
        <v>507226982</v>
      </c>
      <c r="H7" s="92"/>
      <c r="I7" s="92"/>
      <c r="J7" s="92">
        <v>15023</v>
      </c>
      <c r="K7" s="92"/>
      <c r="L7" s="92"/>
      <c r="M7" s="92">
        <v>217618</v>
      </c>
      <c r="N7" s="92"/>
      <c r="O7" s="92"/>
      <c r="P7" s="89" t="s">
        <v>72</v>
      </c>
      <c r="Q7" s="90"/>
      <c r="R7" s="108" t="s">
        <v>209</v>
      </c>
      <c r="S7" s="108"/>
      <c r="T7" s="108"/>
      <c r="U7" s="108"/>
      <c r="V7" s="50" t="s">
        <v>73</v>
      </c>
      <c r="W7" s="107" t="s">
        <v>210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212</v>
      </c>
      <c r="AM7" s="146"/>
      <c r="AN7" s="146"/>
      <c r="AO7" s="146"/>
      <c r="AP7" s="146"/>
      <c r="AQ7" s="146"/>
      <c r="AR7" s="146"/>
      <c r="AS7" s="59" t="s">
        <v>75</v>
      </c>
      <c r="AT7" s="255">
        <v>56</v>
      </c>
    </row>
    <row r="8" spans="1:51" ht="18" customHeight="1">
      <c r="A8" s="99"/>
      <c r="B8" s="100"/>
      <c r="C8" s="137" t="s">
        <v>206</v>
      </c>
      <c r="D8" s="138"/>
      <c r="E8" s="139" t="s">
        <v>208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211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213</v>
      </c>
      <c r="AL8" s="150"/>
      <c r="AM8" s="150"/>
      <c r="AN8" s="150"/>
      <c r="AO8" s="60" t="s">
        <v>76</v>
      </c>
      <c r="AP8" s="150" t="s">
        <v>214</v>
      </c>
      <c r="AQ8" s="150"/>
      <c r="AR8" s="150"/>
      <c r="AS8" s="151"/>
      <c r="AT8" s="255"/>
    </row>
    <row r="9" spans="1:51" ht="14.45" customHeight="1">
      <c r="A9" s="99" t="s">
        <v>150</v>
      </c>
      <c r="B9" s="100"/>
      <c r="C9" s="134" t="s">
        <v>217</v>
      </c>
      <c r="D9" s="135"/>
      <c r="E9" s="110" t="s">
        <v>218</v>
      </c>
      <c r="F9" s="111"/>
      <c r="G9" s="92">
        <v>505183298</v>
      </c>
      <c r="H9" s="92"/>
      <c r="I9" s="92"/>
      <c r="J9" s="92">
        <v>21056</v>
      </c>
      <c r="K9" s="92"/>
      <c r="L9" s="92"/>
      <c r="M9" s="92">
        <v>405094</v>
      </c>
      <c r="N9" s="92"/>
      <c r="O9" s="92"/>
      <c r="P9" s="89" t="s">
        <v>72</v>
      </c>
      <c r="Q9" s="90"/>
      <c r="R9" s="108" t="s">
        <v>219</v>
      </c>
      <c r="S9" s="108"/>
      <c r="T9" s="108"/>
      <c r="U9" s="108"/>
      <c r="V9" s="50" t="s">
        <v>73</v>
      </c>
      <c r="W9" s="107" t="s">
        <v>220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212</v>
      </c>
      <c r="AM9" s="146"/>
      <c r="AN9" s="146"/>
      <c r="AO9" s="146"/>
      <c r="AP9" s="146"/>
      <c r="AQ9" s="146"/>
      <c r="AR9" s="146"/>
      <c r="AS9" s="59" t="s">
        <v>194</v>
      </c>
      <c r="AT9" s="256">
        <v>57</v>
      </c>
    </row>
    <row r="10" spans="1:51" ht="18" customHeight="1">
      <c r="A10" s="99"/>
      <c r="B10" s="100"/>
      <c r="C10" s="137" t="s">
        <v>215</v>
      </c>
      <c r="D10" s="138"/>
      <c r="E10" s="139" t="s">
        <v>216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221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3"/>
      <c r="AK10" s="149" t="s">
        <v>222</v>
      </c>
      <c r="AL10" s="150"/>
      <c r="AM10" s="150"/>
      <c r="AN10" s="150"/>
      <c r="AO10" s="60" t="s">
        <v>195</v>
      </c>
      <c r="AP10" s="150" t="s">
        <v>223</v>
      </c>
      <c r="AQ10" s="150"/>
      <c r="AR10" s="150"/>
      <c r="AS10" s="151"/>
      <c r="AT10" s="256"/>
    </row>
    <row r="11" spans="1:51" ht="14.45" customHeight="1">
      <c r="A11" s="99" t="s">
        <v>151</v>
      </c>
      <c r="B11" s="100"/>
      <c r="C11" s="134" t="s">
        <v>226</v>
      </c>
      <c r="D11" s="135"/>
      <c r="E11" s="110" t="s">
        <v>227</v>
      </c>
      <c r="F11" s="111"/>
      <c r="G11" s="92">
        <v>515945301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209</v>
      </c>
      <c r="S11" s="108"/>
      <c r="T11" s="108"/>
      <c r="U11" s="108"/>
      <c r="V11" s="50" t="s">
        <v>73</v>
      </c>
      <c r="W11" s="107" t="s">
        <v>228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212</v>
      </c>
      <c r="AM11" s="146"/>
      <c r="AN11" s="146"/>
      <c r="AO11" s="146"/>
      <c r="AP11" s="146"/>
      <c r="AQ11" s="146"/>
      <c r="AR11" s="146"/>
      <c r="AS11" s="59" t="s">
        <v>194</v>
      </c>
      <c r="AT11" s="256">
        <v>42</v>
      </c>
    </row>
    <row r="12" spans="1:51" ht="18" customHeight="1">
      <c r="A12" s="99"/>
      <c r="B12" s="100"/>
      <c r="C12" s="137" t="s">
        <v>224</v>
      </c>
      <c r="D12" s="138"/>
      <c r="E12" s="139" t="s">
        <v>225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229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3"/>
      <c r="AK12" s="149" t="s">
        <v>230</v>
      </c>
      <c r="AL12" s="150"/>
      <c r="AM12" s="150"/>
      <c r="AN12" s="150"/>
      <c r="AO12" s="60" t="s">
        <v>195</v>
      </c>
      <c r="AP12" s="150" t="s">
        <v>231</v>
      </c>
      <c r="AQ12" s="150"/>
      <c r="AR12" s="150"/>
      <c r="AS12" s="151"/>
      <c r="AT12" s="256"/>
    </row>
    <row r="13" spans="1:51" ht="15" customHeight="1">
      <c r="A13" s="99" t="s">
        <v>152</v>
      </c>
      <c r="B13" s="100"/>
      <c r="C13" s="134" t="s">
        <v>259</v>
      </c>
      <c r="D13" s="135"/>
      <c r="E13" s="110" t="s">
        <v>260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8"/>
      <c r="S13" s="188"/>
      <c r="T13" s="188"/>
      <c r="U13" s="188"/>
      <c r="V13" s="47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93"/>
      <c r="AK13" s="61"/>
      <c r="AL13" s="181"/>
      <c r="AM13" s="181"/>
      <c r="AN13" s="181"/>
      <c r="AO13" s="181"/>
      <c r="AP13" s="181"/>
      <c r="AQ13" s="181"/>
      <c r="AR13" s="181"/>
      <c r="AS13" s="62"/>
      <c r="AT13" s="257"/>
    </row>
    <row r="14" spans="1:51" ht="18" customHeight="1">
      <c r="A14" s="99"/>
      <c r="B14" s="100"/>
      <c r="C14" s="137" t="s">
        <v>261</v>
      </c>
      <c r="D14" s="138"/>
      <c r="E14" s="139" t="s">
        <v>262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63"/>
      <c r="AP14" s="186"/>
      <c r="AQ14" s="186"/>
      <c r="AR14" s="186"/>
      <c r="AS14" s="187"/>
      <c r="AT14" s="257"/>
    </row>
    <row r="15" spans="1:51" ht="15" customHeight="1">
      <c r="A15" s="144" t="s">
        <v>166</v>
      </c>
      <c r="B15" s="100"/>
      <c r="C15" s="134" t="s">
        <v>205</v>
      </c>
      <c r="D15" s="135"/>
      <c r="E15" s="110" t="s">
        <v>207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232</v>
      </c>
      <c r="S15" s="108"/>
      <c r="T15" s="108"/>
      <c r="U15" s="108"/>
      <c r="V15" s="49" t="s">
        <v>73</v>
      </c>
      <c r="W15" s="107" t="s">
        <v>210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233</v>
      </c>
      <c r="AM15" s="146"/>
      <c r="AN15" s="146"/>
      <c r="AO15" s="146"/>
      <c r="AP15" s="146"/>
      <c r="AQ15" s="146"/>
      <c r="AR15" s="146"/>
      <c r="AS15" s="59" t="s">
        <v>194</v>
      </c>
      <c r="AT15" s="256">
        <v>56</v>
      </c>
    </row>
    <row r="16" spans="1:51" ht="18" customHeight="1">
      <c r="A16" s="99"/>
      <c r="B16" s="100"/>
      <c r="C16" s="137" t="s">
        <v>206</v>
      </c>
      <c r="D16" s="138"/>
      <c r="E16" s="139" t="s">
        <v>208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211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3"/>
      <c r="AK16" s="149" t="s">
        <v>234</v>
      </c>
      <c r="AL16" s="150"/>
      <c r="AM16" s="150"/>
      <c r="AN16" s="150"/>
      <c r="AO16" s="60" t="s">
        <v>195</v>
      </c>
      <c r="AP16" s="150" t="s">
        <v>235</v>
      </c>
      <c r="AQ16" s="150"/>
      <c r="AR16" s="150"/>
      <c r="AS16" s="151"/>
      <c r="AT16" s="256"/>
    </row>
    <row r="17" spans="1:46">
      <c r="A17" s="99" t="s">
        <v>6</v>
      </c>
      <c r="B17" s="100"/>
      <c r="C17" s="156" t="str">
        <f>IF(P16="","",P16)</f>
        <v>四街道市下志津新田2545-735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090-5301-5624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5" t="s">
        <v>167</v>
      </c>
      <c r="Q23" s="141"/>
      <c r="R23" s="141"/>
      <c r="S23" s="141"/>
      <c r="T23" s="22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7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252</v>
      </c>
      <c r="C25" s="134" t="s">
        <v>226</v>
      </c>
      <c r="D25" s="135"/>
      <c r="E25" s="110" t="s">
        <v>240</v>
      </c>
      <c r="F25" s="111"/>
      <c r="G25" s="121">
        <v>5</v>
      </c>
      <c r="H25" s="117"/>
      <c r="I25" s="115" t="s">
        <v>237</v>
      </c>
      <c r="J25" s="116"/>
      <c r="K25" s="116"/>
      <c r="L25" s="117"/>
      <c r="M25" s="121">
        <v>513284470</v>
      </c>
      <c r="N25" s="116"/>
      <c r="O25" s="117"/>
      <c r="P25" s="121">
        <v>145</v>
      </c>
      <c r="Q25" s="116"/>
      <c r="R25" s="116"/>
      <c r="S25" s="116"/>
      <c r="T25" s="122"/>
      <c r="U25" s="1"/>
      <c r="V25" s="1"/>
      <c r="W25" s="1"/>
      <c r="X25" s="1"/>
      <c r="Y25" s="124">
        <v>10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224</v>
      </c>
      <c r="D26" s="138"/>
      <c r="E26" s="139" t="s">
        <v>239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253</v>
      </c>
      <c r="D27" s="135"/>
      <c r="E27" s="110" t="s">
        <v>243</v>
      </c>
      <c r="F27" s="111"/>
      <c r="G27" s="121">
        <v>5</v>
      </c>
      <c r="H27" s="117"/>
      <c r="I27" s="115" t="s">
        <v>244</v>
      </c>
      <c r="J27" s="116"/>
      <c r="K27" s="116"/>
      <c r="L27" s="117"/>
      <c r="M27" s="121">
        <v>515474907</v>
      </c>
      <c r="N27" s="116"/>
      <c r="O27" s="117"/>
      <c r="P27" s="121">
        <v>150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241</v>
      </c>
      <c r="D28" s="138"/>
      <c r="E28" s="139" t="s">
        <v>242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247</v>
      </c>
      <c r="D29" s="135"/>
      <c r="E29" s="110" t="s">
        <v>248</v>
      </c>
      <c r="F29" s="111"/>
      <c r="G29" s="121">
        <v>5</v>
      </c>
      <c r="H29" s="117"/>
      <c r="I29" s="115" t="s">
        <v>238</v>
      </c>
      <c r="J29" s="116"/>
      <c r="K29" s="116"/>
      <c r="L29" s="117"/>
      <c r="M29" s="121">
        <v>516686981</v>
      </c>
      <c r="N29" s="116"/>
      <c r="O29" s="117"/>
      <c r="P29" s="121">
        <v>153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245</v>
      </c>
      <c r="D30" s="138"/>
      <c r="E30" s="139" t="s">
        <v>246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250</v>
      </c>
      <c r="D31" s="135"/>
      <c r="E31" s="110" t="s">
        <v>251</v>
      </c>
      <c r="F31" s="111"/>
      <c r="G31" s="121">
        <v>5</v>
      </c>
      <c r="H31" s="117"/>
      <c r="I31" s="115" t="s">
        <v>238</v>
      </c>
      <c r="J31" s="116"/>
      <c r="K31" s="116"/>
      <c r="L31" s="117"/>
      <c r="M31" s="121">
        <v>516881023</v>
      </c>
      <c r="N31" s="116"/>
      <c r="O31" s="117"/>
      <c r="P31" s="121">
        <v>147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249</v>
      </c>
      <c r="D32" s="138"/>
      <c r="E32" s="139" t="s">
        <v>254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257</v>
      </c>
      <c r="D33" s="135"/>
      <c r="E33" s="110" t="s">
        <v>236</v>
      </c>
      <c r="F33" s="111"/>
      <c r="G33" s="121">
        <v>4</v>
      </c>
      <c r="H33" s="117"/>
      <c r="I33" s="115" t="s">
        <v>258</v>
      </c>
      <c r="J33" s="116"/>
      <c r="K33" s="116"/>
      <c r="L33" s="117"/>
      <c r="M33" s="121">
        <v>514384207</v>
      </c>
      <c r="N33" s="116"/>
      <c r="O33" s="117"/>
      <c r="P33" s="121">
        <v>139</v>
      </c>
      <c r="Q33" s="116"/>
      <c r="R33" s="116"/>
      <c r="S33" s="116"/>
      <c r="T33" s="122"/>
      <c r="U33" s="1"/>
      <c r="V33" s="1"/>
      <c r="W33" s="1"/>
      <c r="X33" s="1"/>
      <c r="Y33" s="219">
        <v>1</v>
      </c>
      <c r="Z33" s="220"/>
      <c r="AA33" s="220"/>
      <c r="AB33" s="220"/>
      <c r="AC33" s="220"/>
      <c r="AD33" s="220"/>
      <c r="AE33" s="220"/>
      <c r="AF33" s="220"/>
      <c r="AG33" s="2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75" t="s">
        <v>255</v>
      </c>
      <c r="D34" s="176"/>
      <c r="E34" s="177" t="s">
        <v>256</v>
      </c>
      <c r="F34" s="178"/>
      <c r="G34" s="171"/>
      <c r="H34" s="172"/>
      <c r="I34" s="171"/>
      <c r="J34" s="173"/>
      <c r="K34" s="173"/>
      <c r="L34" s="172"/>
      <c r="M34" s="171"/>
      <c r="N34" s="173"/>
      <c r="O34" s="172"/>
      <c r="P34" s="171"/>
      <c r="Q34" s="173"/>
      <c r="R34" s="173"/>
      <c r="S34" s="173"/>
      <c r="T34" s="200"/>
      <c r="U34" s="1"/>
      <c r="V34" s="1"/>
      <c r="W34" s="1"/>
      <c r="X34" s="1"/>
      <c r="Y34" s="222"/>
      <c r="Z34" s="223"/>
      <c r="AA34" s="223"/>
      <c r="AB34" s="223"/>
      <c r="AC34" s="223"/>
      <c r="AD34" s="223"/>
      <c r="AE34" s="223"/>
      <c r="AF34" s="223"/>
      <c r="AG34" s="22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263</v>
      </c>
      <c r="D35" s="135"/>
      <c r="E35" s="110" t="s">
        <v>264</v>
      </c>
      <c r="F35" s="111"/>
      <c r="G35" s="121">
        <v>3</v>
      </c>
      <c r="H35" s="117"/>
      <c r="I35" s="115" t="s">
        <v>267</v>
      </c>
      <c r="J35" s="116"/>
      <c r="K35" s="116"/>
      <c r="L35" s="117"/>
      <c r="M35" s="121">
        <v>515467703</v>
      </c>
      <c r="N35" s="116"/>
      <c r="O35" s="117"/>
      <c r="P35" s="121">
        <v>133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265</v>
      </c>
      <c r="D36" s="138"/>
      <c r="E36" s="139" t="s">
        <v>266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268</v>
      </c>
      <c r="D37" s="135"/>
      <c r="E37" s="110" t="s">
        <v>269</v>
      </c>
      <c r="F37" s="111"/>
      <c r="G37" s="121">
        <v>3</v>
      </c>
      <c r="H37" s="117"/>
      <c r="I37" s="115" t="s">
        <v>272</v>
      </c>
      <c r="J37" s="116"/>
      <c r="K37" s="116"/>
      <c r="L37" s="117"/>
      <c r="M37" s="121">
        <v>516645916</v>
      </c>
      <c r="N37" s="116"/>
      <c r="O37" s="117"/>
      <c r="P37" s="121">
        <v>133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270</v>
      </c>
      <c r="D38" s="138"/>
      <c r="E38" s="139" t="s">
        <v>271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273</v>
      </c>
      <c r="D39" s="135"/>
      <c r="E39" s="110" t="s">
        <v>274</v>
      </c>
      <c r="F39" s="111"/>
      <c r="G39" s="121">
        <v>3</v>
      </c>
      <c r="H39" s="117"/>
      <c r="I39" s="115" t="s">
        <v>277</v>
      </c>
      <c r="J39" s="116"/>
      <c r="K39" s="116"/>
      <c r="L39" s="117"/>
      <c r="M39" s="121">
        <v>516876180</v>
      </c>
      <c r="N39" s="116"/>
      <c r="O39" s="117"/>
      <c r="P39" s="121">
        <v>135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275</v>
      </c>
      <c r="D40" s="138"/>
      <c r="E40" s="139" t="s">
        <v>276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278</v>
      </c>
      <c r="D41" s="135"/>
      <c r="E41" s="110" t="s">
        <v>279</v>
      </c>
      <c r="F41" s="111"/>
      <c r="G41" s="121">
        <v>3</v>
      </c>
      <c r="H41" s="117"/>
      <c r="I41" s="115" t="s">
        <v>238</v>
      </c>
      <c r="J41" s="116"/>
      <c r="K41" s="116"/>
      <c r="L41" s="117"/>
      <c r="M41" s="121">
        <v>516880874</v>
      </c>
      <c r="N41" s="116"/>
      <c r="O41" s="117"/>
      <c r="P41" s="121">
        <v>133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280</v>
      </c>
      <c r="D42" s="138"/>
      <c r="E42" s="139" t="s">
        <v>281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/>
      <c r="D43" s="135"/>
      <c r="E43" s="110"/>
      <c r="F43" s="111"/>
      <c r="G43" s="121"/>
      <c r="H43" s="117"/>
      <c r="I43" s="115"/>
      <c r="J43" s="116"/>
      <c r="K43" s="116"/>
      <c r="L43" s="117"/>
      <c r="M43" s="121"/>
      <c r="N43" s="116"/>
      <c r="O43" s="117"/>
      <c r="P43" s="121"/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/>
      <c r="D44" s="138"/>
      <c r="E44" s="139"/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/>
      <c r="D45" s="135"/>
      <c r="E45" s="110"/>
      <c r="F45" s="111"/>
      <c r="G45" s="121"/>
      <c r="H45" s="117"/>
      <c r="I45" s="115"/>
      <c r="J45" s="116"/>
      <c r="K45" s="116"/>
      <c r="L45" s="117"/>
      <c r="M45" s="121"/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/>
      <c r="D46" s="138"/>
      <c r="E46" s="139"/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/>
      <c r="D47" s="135"/>
      <c r="E47" s="110"/>
      <c r="F47" s="111"/>
      <c r="G47" s="121"/>
      <c r="H47" s="117"/>
      <c r="I47" s="115"/>
      <c r="J47" s="116"/>
      <c r="K47" s="116"/>
      <c r="L47" s="117"/>
      <c r="M47" s="121"/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33"/>
      <c r="C48" s="175"/>
      <c r="D48" s="176"/>
      <c r="E48" s="177"/>
      <c r="F48" s="178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8">
        <v>13</v>
      </c>
      <c r="B49" s="239"/>
      <c r="C49" s="241"/>
      <c r="D49" s="242"/>
      <c r="E49" s="242"/>
      <c r="F49" s="243"/>
      <c r="G49" s="230"/>
      <c r="H49" s="232"/>
      <c r="I49" s="230"/>
      <c r="J49" s="231"/>
      <c r="K49" s="231"/>
      <c r="L49" s="232"/>
      <c r="M49" s="230"/>
      <c r="N49" s="231"/>
      <c r="O49" s="232"/>
      <c r="P49" s="230"/>
      <c r="Q49" s="231"/>
      <c r="R49" s="231"/>
      <c r="S49" s="231"/>
      <c r="T49" s="23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0"/>
      <c r="C50" s="244"/>
      <c r="D50" s="245"/>
      <c r="E50" s="245"/>
      <c r="F50" s="246"/>
      <c r="G50" s="233"/>
      <c r="H50" s="235"/>
      <c r="I50" s="233"/>
      <c r="J50" s="234"/>
      <c r="K50" s="234"/>
      <c r="L50" s="235"/>
      <c r="M50" s="233"/>
      <c r="N50" s="234"/>
      <c r="O50" s="235"/>
      <c r="P50" s="233"/>
      <c r="Q50" s="234"/>
      <c r="R50" s="234"/>
      <c r="S50" s="234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9"/>
      <c r="C51" s="241"/>
      <c r="D51" s="242"/>
      <c r="E51" s="242"/>
      <c r="F51" s="243"/>
      <c r="G51" s="230"/>
      <c r="H51" s="232"/>
      <c r="I51" s="230"/>
      <c r="J51" s="231"/>
      <c r="K51" s="231"/>
      <c r="L51" s="232"/>
      <c r="M51" s="230"/>
      <c r="N51" s="231"/>
      <c r="O51" s="232"/>
      <c r="P51" s="230"/>
      <c r="Q51" s="231"/>
      <c r="R51" s="231"/>
      <c r="S51" s="231"/>
      <c r="T51" s="23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1"/>
      <c r="C52" s="252"/>
      <c r="D52" s="253"/>
      <c r="E52" s="253"/>
      <c r="F52" s="254"/>
      <c r="G52" s="247"/>
      <c r="H52" s="248"/>
      <c r="I52" s="247"/>
      <c r="J52" s="249"/>
      <c r="K52" s="249"/>
      <c r="L52" s="248"/>
      <c r="M52" s="247"/>
      <c r="N52" s="249"/>
      <c r="O52" s="248"/>
      <c r="P52" s="247"/>
      <c r="Q52" s="249"/>
      <c r="R52" s="249"/>
      <c r="S52" s="249"/>
      <c r="T52" s="25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89" t="s">
        <v>188</v>
      </c>
      <c r="W54" s="190"/>
      <c r="X54" s="190"/>
      <c r="Y54" s="190"/>
      <c r="Z54" s="190"/>
      <c r="AA54" s="190"/>
      <c r="AB54" s="190"/>
      <c r="AC54" s="190"/>
      <c r="AD54" s="190"/>
      <c r="AE54" s="190"/>
      <c r="AF54" s="191"/>
      <c r="AG54" s="192"/>
      <c r="AH54" s="192"/>
      <c r="AI54" s="192"/>
      <c r="AJ54" s="19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282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8">
        <f>LEN(A55)</f>
        <v>113</v>
      </c>
      <c r="W55" s="259"/>
      <c r="X55" s="259"/>
      <c r="Y55" s="259"/>
      <c r="Z55" s="259"/>
      <c r="AA55" s="259"/>
      <c r="AB55" s="259"/>
      <c r="AC55" s="259"/>
      <c r="AD55" s="259"/>
      <c r="AE55" s="259"/>
      <c r="AF55" s="26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370078740157483" right="0" top="0.59055118110236227" bottom="0.59055118110236227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61" t="s">
        <v>0</v>
      </c>
      <c r="B2" s="261"/>
      <c r="C2" s="264" t="str">
        <f>IF(入力!C3="","",入力!C3)</f>
        <v>クローバー・Ｖ四街道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65">
        <f>IF(入力!C4="","",IF(入力!C5="",入力!C4,入力!C4&amp;"　　"&amp;入力!C5))</f>
        <v>430629457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原　公栄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507226982</v>
      </c>
      <c r="H7" s="263"/>
      <c r="I7" s="263"/>
      <c r="J7" s="263">
        <f>IF(入力!J7="","",入力!J7)</f>
        <v>15023</v>
      </c>
      <c r="K7" s="263"/>
      <c r="L7" s="263"/>
      <c r="M7" s="263">
        <f>IF(入力!M7="","",入力!M7)</f>
        <v>217618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2</v>
      </c>
      <c r="B9" s="261"/>
      <c r="C9" s="273" t="str">
        <f>IF(入力!C10="","",入力!C10&amp;"　"&amp;入力!E10)</f>
        <v>山田　信雄</v>
      </c>
      <c r="D9" s="274"/>
      <c r="E9" s="274"/>
      <c r="F9" s="274"/>
      <c r="G9" s="263">
        <f>IF(入力!G9="","",入力!G9)</f>
        <v>505183298</v>
      </c>
      <c r="H9" s="263"/>
      <c r="I9" s="263"/>
      <c r="J9" s="263">
        <f>IF(入力!J9="","",入力!J9)</f>
        <v>21056</v>
      </c>
      <c r="K9" s="263"/>
      <c r="L9" s="263"/>
      <c r="M9" s="263">
        <f>IF(入力!M9="","",入力!M9)</f>
        <v>405094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3</v>
      </c>
      <c r="B11" s="261"/>
      <c r="C11" s="273" t="str">
        <f>IF(入力!C12="","",入力!C12&amp;"　"&amp;入力!E12)</f>
        <v>吉田　純</v>
      </c>
      <c r="D11" s="274"/>
      <c r="E11" s="274"/>
      <c r="F11" s="274"/>
      <c r="G11" s="263">
        <f>IF(入力!G11="","",入力!G11)</f>
        <v>515945301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伊丹　香代子</v>
      </c>
      <c r="D13" s="274"/>
      <c r="E13" s="274"/>
      <c r="F13" s="27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1"/>
      <c r="B14" s="261"/>
      <c r="C14" s="275"/>
      <c r="D14" s="276"/>
      <c r="E14" s="276"/>
      <c r="F14" s="27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1" t="s">
        <v>5</v>
      </c>
      <c r="B15" s="261"/>
      <c r="C15" s="273" t="str">
        <f>IF(入力!C16="","",入力!C16&amp;"　"&amp;入力!E16)</f>
        <v>原　公栄</v>
      </c>
      <c r="D15" s="274"/>
      <c r="E15" s="274"/>
      <c r="F15" s="27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1"/>
      <c r="B16" s="261"/>
      <c r="C16" s="275"/>
      <c r="D16" s="276"/>
      <c r="E16" s="276"/>
      <c r="F16" s="27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1" t="s">
        <v>6</v>
      </c>
      <c r="B17" s="261"/>
      <c r="C17" s="264" t="str">
        <f>IF(入力!C17="","",入力!C17&amp;"　"&amp;入力!E17)</f>
        <v>四街道市下志津新田2545-735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090-5301-5624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/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吉田　蒼空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四街道市立八木原小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513284470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立原　慶汰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佐倉市立臼井小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515474907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小山　浬駈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四街道市立四街道小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516686981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大橋　和晃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四街道市立四街道小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516881023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久我　勇人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千葉市立犢橋小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514384207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及川　敬太</v>
      </c>
      <c r="D35" s="274"/>
      <c r="E35" s="274"/>
      <c r="F35" s="274"/>
      <c r="G35" s="261">
        <f>IF(入力!G35="","",入力!G35)</f>
        <v>3</v>
      </c>
      <c r="H35" s="261" t="str">
        <f>IF(入力!H35="","",入力!H35)</f>
        <v/>
      </c>
      <c r="I35" s="261" t="str">
        <f>IF(入力!I35="","",入力!I35)</f>
        <v>四街道市立栗山小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515467703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伊丹　楓真</v>
      </c>
      <c r="D37" s="274"/>
      <c r="E37" s="274"/>
      <c r="F37" s="274"/>
      <c r="G37" s="261">
        <f>IF(入力!G37="","",入力!G37)</f>
        <v>3</v>
      </c>
      <c r="H37" s="261" t="str">
        <f>IF(入力!H37="","",入力!H37)</f>
        <v/>
      </c>
      <c r="I37" s="261" t="str">
        <f>IF(入力!I37="","",入力!I37)</f>
        <v>四街道市立四和小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516645916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細川　晴人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千葉市立都賀の台小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516876180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髙橋　來夢</v>
      </c>
      <c r="D41" s="274"/>
      <c r="E41" s="274"/>
      <c r="F41" s="274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四街道市立四街道小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516880874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0"/>
      <c r="AW1" s="300"/>
      <c r="AX1" s="4" t="s">
        <v>28</v>
      </c>
      <c r="AY1" s="5"/>
      <c r="AZ1" s="300"/>
      <c r="BA1" s="300"/>
      <c r="BB1" s="4" t="s">
        <v>29</v>
      </c>
      <c r="BC1" s="5"/>
      <c r="BD1" s="300"/>
      <c r="BE1" s="30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1" t="s">
        <v>65</v>
      </c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8" t="s">
        <v>32</v>
      </c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6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1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4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8">
        <v>36</v>
      </c>
      <c r="I12" s="339"/>
      <c r="J12" s="340"/>
      <c r="K12" s="4"/>
    </row>
    <row r="13" spans="1:60" ht="13.5" customHeight="1">
      <c r="F13" s="4" t="s">
        <v>35</v>
      </c>
      <c r="G13" s="4"/>
      <c r="H13" s="341"/>
      <c r="I13" s="342"/>
      <c r="J13" s="34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7" t="s">
        <v>37</v>
      </c>
      <c r="D16" s="312"/>
      <c r="E16" s="312"/>
      <c r="F16" s="312"/>
      <c r="G16" s="313"/>
      <c r="H16" s="336" t="s">
        <v>66</v>
      </c>
      <c r="I16" s="337"/>
      <c r="J16" s="337"/>
      <c r="K16" s="312" t="str">
        <f>IF(入力!C2="","",入力!C2)</f>
        <v>クローバー・ブイヨツカイドウ</v>
      </c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3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303" t="s">
        <v>38</v>
      </c>
      <c r="AK16" s="304"/>
      <c r="AL16" s="304"/>
      <c r="AM16" s="305"/>
      <c r="AN16" s="330" t="str">
        <f>IF(入力!P3="","",入力!P3)</f>
        <v>四街道市</v>
      </c>
      <c r="AO16" s="331"/>
      <c r="AP16" s="331"/>
      <c r="AQ16" s="331"/>
      <c r="AR16" s="331"/>
      <c r="AS16" s="331"/>
      <c r="AT16" s="304" t="s">
        <v>68</v>
      </c>
      <c r="AU16" s="305"/>
      <c r="AV16" s="311" t="s">
        <v>39</v>
      </c>
      <c r="AW16" s="312"/>
      <c r="AX16" s="312"/>
      <c r="AY16" s="313"/>
      <c r="AZ16" s="318" t="str">
        <f>IF(入力!P5="","",入力!P5)</f>
        <v>ＪＲ</v>
      </c>
      <c r="BA16" s="319"/>
      <c r="BB16" s="319"/>
      <c r="BC16" s="319"/>
      <c r="BD16" s="319"/>
      <c r="BE16" s="319"/>
      <c r="BF16" s="370" t="s">
        <v>40</v>
      </c>
    </row>
    <row r="17" spans="3:58" ht="4.5" customHeight="1">
      <c r="C17" s="368"/>
      <c r="D17" s="315"/>
      <c r="E17" s="315"/>
      <c r="F17" s="315"/>
      <c r="G17" s="316"/>
      <c r="H17" s="328" t="str">
        <f>IF(入力!C3="","",入力!C3)</f>
        <v>クローバー・Ｖ四街道</v>
      </c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4" t="str">
        <f>IF(入力!J3="","","("&amp;入力!J3&amp;")")</f>
        <v>(男子)</v>
      </c>
      <c r="V17" s="324"/>
      <c r="W17" s="324"/>
      <c r="X17" s="325"/>
      <c r="Y17" s="352">
        <f>IF(入力!C4="","",入力!C4)</f>
        <v>430629457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306"/>
      <c r="AK17" s="307"/>
      <c r="AL17" s="307"/>
      <c r="AM17" s="308"/>
      <c r="AN17" s="332"/>
      <c r="AO17" s="333"/>
      <c r="AP17" s="333"/>
      <c r="AQ17" s="333"/>
      <c r="AR17" s="333"/>
      <c r="AS17" s="333"/>
      <c r="AT17" s="307"/>
      <c r="AU17" s="308"/>
      <c r="AV17" s="314"/>
      <c r="AW17" s="315"/>
      <c r="AX17" s="315"/>
      <c r="AY17" s="316"/>
      <c r="AZ17" s="320"/>
      <c r="BA17" s="321"/>
      <c r="BB17" s="321"/>
      <c r="BC17" s="321"/>
      <c r="BD17" s="321"/>
      <c r="BE17" s="321"/>
      <c r="BF17" s="371"/>
    </row>
    <row r="18" spans="3:58" ht="16.5" customHeight="1">
      <c r="C18" s="369"/>
      <c r="D18" s="293"/>
      <c r="E18" s="293"/>
      <c r="F18" s="293"/>
      <c r="G18" s="317"/>
      <c r="H18" s="296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326"/>
      <c r="V18" s="326"/>
      <c r="W18" s="326"/>
      <c r="X18" s="327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309"/>
      <c r="AK18" s="299"/>
      <c r="AL18" s="299"/>
      <c r="AM18" s="310"/>
      <c r="AN18" s="334"/>
      <c r="AO18" s="335"/>
      <c r="AP18" s="335"/>
      <c r="AQ18" s="335"/>
      <c r="AR18" s="335"/>
      <c r="AS18" s="335"/>
      <c r="AT18" s="299"/>
      <c r="AU18" s="310"/>
      <c r="AV18" s="294"/>
      <c r="AW18" s="293"/>
      <c r="AX18" s="293"/>
      <c r="AY18" s="317"/>
      <c r="AZ18" s="322" t="str">
        <f>IF(入力!AE5="","",入力!AE5)</f>
        <v>四街道</v>
      </c>
      <c r="BA18" s="323"/>
      <c r="BB18" s="323"/>
      <c r="BC18" s="323"/>
      <c r="BD18" s="323"/>
      <c r="BE18" s="323"/>
      <c r="BF18" s="13" t="s">
        <v>41</v>
      </c>
    </row>
    <row r="19" spans="3:58" ht="15" customHeight="1">
      <c r="C19" s="347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282" t="s">
        <v>42</v>
      </c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 t="s">
        <v>69</v>
      </c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 t="s">
        <v>70</v>
      </c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302"/>
    </row>
    <row r="20" spans="3:58" ht="15" customHeight="1">
      <c r="C20" s="281" t="s">
        <v>43</v>
      </c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0">
        <f>IF(入力!J7="","",入力!J7)</f>
        <v>15023</v>
      </c>
      <c r="P20" s="280"/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0"/>
      <c r="AD20" s="280">
        <f>IF(入力!J9="","",入力!J9)</f>
        <v>21056</v>
      </c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80"/>
      <c r="AR20" s="280"/>
      <c r="AS20" s="280" t="str">
        <f>IF(入力!J11="","",入力!J11)</f>
        <v/>
      </c>
      <c r="AT20" s="280"/>
      <c r="AU20" s="280"/>
      <c r="AV20" s="280"/>
      <c r="AW20" s="280"/>
      <c r="AX20" s="280"/>
      <c r="AY20" s="280"/>
      <c r="AZ20" s="280"/>
      <c r="BA20" s="280"/>
      <c r="BB20" s="280"/>
      <c r="BC20" s="280"/>
      <c r="BD20" s="280"/>
      <c r="BE20" s="280"/>
      <c r="BF20" s="291"/>
    </row>
    <row r="21" spans="3:58" ht="15" customHeight="1">
      <c r="C21" s="281" t="s">
        <v>44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0">
        <f>IF(入力!M7="","",入力!M7)</f>
        <v>217618</v>
      </c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0"/>
      <c r="AD21" s="280">
        <f>IF(入力!M9="","",入力!M9)</f>
        <v>405094</v>
      </c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280"/>
      <c r="AP21" s="280"/>
      <c r="AQ21" s="280"/>
      <c r="AR21" s="280"/>
      <c r="AS21" s="280" t="str">
        <f>IF(入力!M11="","",入力!M11)</f>
        <v/>
      </c>
      <c r="AT21" s="280"/>
      <c r="AU21" s="280"/>
      <c r="AV21" s="280"/>
      <c r="AW21" s="280"/>
      <c r="AX21" s="280"/>
      <c r="AY21" s="280"/>
      <c r="AZ21" s="280"/>
      <c r="BA21" s="280"/>
      <c r="BB21" s="280"/>
      <c r="BC21" s="280"/>
      <c r="BD21" s="280"/>
      <c r="BE21" s="280"/>
      <c r="BF21" s="291"/>
    </row>
    <row r="22" spans="3:58" ht="12" customHeight="1">
      <c r="C22" s="375" t="s">
        <v>71</v>
      </c>
      <c r="D22" s="376"/>
      <c r="E22" s="376"/>
      <c r="F22" s="376"/>
      <c r="G22" s="377"/>
      <c r="H22" s="378" t="str">
        <f>IF(入力!C7="","",入力!C7&amp;"　"&amp;入力!E7)</f>
        <v>ハラ　キミエ</v>
      </c>
      <c r="I22" s="283"/>
      <c r="J22" s="283"/>
      <c r="K22" s="283"/>
      <c r="L22" s="283"/>
      <c r="M22" s="283"/>
      <c r="N22" s="283"/>
      <c r="O22" s="283"/>
      <c r="P22" s="283"/>
      <c r="Q22" s="284"/>
      <c r="R22" s="292" t="s">
        <v>45</v>
      </c>
      <c r="S22" s="283"/>
      <c r="T22" s="285">
        <f>IF(入力!AT7="","",入力!AT7)</f>
        <v>56</v>
      </c>
      <c r="U22" s="286"/>
      <c r="V22" s="287"/>
      <c r="W22" s="292" t="s">
        <v>46</v>
      </c>
      <c r="X22" s="292"/>
      <c r="Y22" s="292"/>
      <c r="Z22" s="14" t="s">
        <v>72</v>
      </c>
      <c r="AA22" s="15"/>
      <c r="AB22" s="283" t="str">
        <f>IF(入力!R7="","",入力!R7)</f>
        <v>284</v>
      </c>
      <c r="AC22" s="283"/>
      <c r="AD22" s="283"/>
      <c r="AE22" s="283"/>
      <c r="AF22" s="16" t="s">
        <v>73</v>
      </c>
      <c r="AG22" s="283" t="str">
        <f>IF(入力!W7="","",入力!W7)</f>
        <v>0006</v>
      </c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3"/>
      <c r="AT22" s="284"/>
      <c r="AU22" s="292" t="s">
        <v>47</v>
      </c>
      <c r="AV22" s="283"/>
      <c r="AW22" s="283"/>
      <c r="AX22" s="17" t="s">
        <v>74</v>
      </c>
      <c r="AY22" s="283" t="str">
        <f>IF(入力!AL7="","",入力!AL7)</f>
        <v>043</v>
      </c>
      <c r="AZ22" s="283"/>
      <c r="BA22" s="283"/>
      <c r="BB22" s="283"/>
      <c r="BC22" s="283"/>
      <c r="BD22" s="283"/>
      <c r="BE22" s="283"/>
      <c r="BF22" s="18" t="s">
        <v>75</v>
      </c>
    </row>
    <row r="23" spans="3:58" ht="19.5" customHeight="1">
      <c r="C23" s="369" t="s">
        <v>48</v>
      </c>
      <c r="D23" s="293"/>
      <c r="E23" s="293"/>
      <c r="F23" s="293"/>
      <c r="G23" s="317"/>
      <c r="H23" s="344" t="str">
        <f>IF(入力!C8="","",入力!C8&amp;"　"&amp;入力!E8)</f>
        <v>原　公栄</v>
      </c>
      <c r="I23" s="345"/>
      <c r="J23" s="345"/>
      <c r="K23" s="345"/>
      <c r="L23" s="345"/>
      <c r="M23" s="345"/>
      <c r="N23" s="345"/>
      <c r="O23" s="345"/>
      <c r="P23" s="345"/>
      <c r="Q23" s="346"/>
      <c r="R23" s="293"/>
      <c r="S23" s="293"/>
      <c r="T23" s="288"/>
      <c r="U23" s="289"/>
      <c r="V23" s="290"/>
      <c r="W23" s="299"/>
      <c r="X23" s="299"/>
      <c r="Y23" s="299"/>
      <c r="Z23" s="296" t="str">
        <f>IF(入力!P8="","",入力!P8)</f>
        <v>四街道市下志津新田2545-735</v>
      </c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7"/>
      <c r="AT23" s="298"/>
      <c r="AU23" s="293"/>
      <c r="AV23" s="293"/>
      <c r="AW23" s="293"/>
      <c r="AX23" s="294" t="str">
        <f>IF(入力!AK8="","",入力!AK8)</f>
        <v>422</v>
      </c>
      <c r="AY23" s="293"/>
      <c r="AZ23" s="293"/>
      <c r="BA23" s="293"/>
      <c r="BB23" s="19" t="s">
        <v>76</v>
      </c>
      <c r="BC23" s="293" t="str">
        <f>IF(入力!AP8="","",入力!AP8)</f>
        <v>4251</v>
      </c>
      <c r="BD23" s="293"/>
      <c r="BE23" s="293"/>
      <c r="BF23" s="295"/>
    </row>
    <row r="24" spans="3:58" ht="12" customHeight="1">
      <c r="C24" s="375" t="s">
        <v>77</v>
      </c>
      <c r="D24" s="376"/>
      <c r="E24" s="376"/>
      <c r="F24" s="376"/>
      <c r="G24" s="377"/>
      <c r="H24" s="378" t="str">
        <f>IF(入力!C9="","",入力!C9&amp;"　"&amp;入力!E9)</f>
        <v>ヤマダ　ノブオ</v>
      </c>
      <c r="I24" s="283"/>
      <c r="J24" s="283"/>
      <c r="K24" s="283"/>
      <c r="L24" s="283"/>
      <c r="M24" s="283"/>
      <c r="N24" s="283"/>
      <c r="O24" s="283"/>
      <c r="P24" s="283"/>
      <c r="Q24" s="284"/>
      <c r="R24" s="292" t="s">
        <v>45</v>
      </c>
      <c r="S24" s="283"/>
      <c r="T24" s="285">
        <f>IF(入力!AT9="","",入力!AT9)</f>
        <v>57</v>
      </c>
      <c r="U24" s="286"/>
      <c r="V24" s="287"/>
      <c r="W24" s="292" t="s">
        <v>46</v>
      </c>
      <c r="X24" s="292"/>
      <c r="Y24" s="292"/>
      <c r="Z24" s="14" t="s">
        <v>72</v>
      </c>
      <c r="AA24" s="15"/>
      <c r="AB24" s="283" t="str">
        <f>IF(入力!R9="","",入力!R9)</f>
        <v>284-</v>
      </c>
      <c r="AC24" s="283"/>
      <c r="AD24" s="283"/>
      <c r="AE24" s="283"/>
      <c r="AF24" s="16" t="s">
        <v>73</v>
      </c>
      <c r="AG24" s="283" t="str">
        <f>IF(入力!W9="","",入力!W9)</f>
        <v>0044</v>
      </c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3"/>
      <c r="AS24" s="283"/>
      <c r="AT24" s="284"/>
      <c r="AU24" s="292" t="s">
        <v>47</v>
      </c>
      <c r="AV24" s="283"/>
      <c r="AW24" s="283"/>
      <c r="AX24" s="17" t="s">
        <v>74</v>
      </c>
      <c r="AY24" s="283" t="str">
        <f>IF(入力!AL9="","",入力!AL9)</f>
        <v>043</v>
      </c>
      <c r="AZ24" s="283"/>
      <c r="BA24" s="283"/>
      <c r="BB24" s="283"/>
      <c r="BC24" s="283"/>
      <c r="BD24" s="283"/>
      <c r="BE24" s="283"/>
      <c r="BF24" s="18" t="s">
        <v>75</v>
      </c>
    </row>
    <row r="25" spans="3:58" ht="19.5" customHeight="1">
      <c r="C25" s="369" t="s">
        <v>78</v>
      </c>
      <c r="D25" s="293"/>
      <c r="E25" s="293"/>
      <c r="F25" s="293"/>
      <c r="G25" s="317"/>
      <c r="H25" s="344" t="str">
        <f>IF(入力!C10="","",入力!C10&amp;"　"&amp;入力!E10)</f>
        <v>山田　信雄</v>
      </c>
      <c r="I25" s="345"/>
      <c r="J25" s="345"/>
      <c r="K25" s="345"/>
      <c r="L25" s="345"/>
      <c r="M25" s="345"/>
      <c r="N25" s="345"/>
      <c r="O25" s="345"/>
      <c r="P25" s="345"/>
      <c r="Q25" s="346"/>
      <c r="R25" s="293"/>
      <c r="S25" s="293"/>
      <c r="T25" s="288"/>
      <c r="U25" s="289"/>
      <c r="V25" s="290"/>
      <c r="W25" s="299"/>
      <c r="X25" s="299"/>
      <c r="Y25" s="299"/>
      <c r="Z25" s="296" t="str">
        <f>IF(入力!P10="","",入力!P10)</f>
        <v>四街道市和良比950-9-203</v>
      </c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8"/>
      <c r="AU25" s="293"/>
      <c r="AV25" s="293"/>
      <c r="AW25" s="293"/>
      <c r="AX25" s="294" t="str">
        <f>IF(入力!AK10="","",入力!AK10)</f>
        <v>433</v>
      </c>
      <c r="AY25" s="293"/>
      <c r="AZ25" s="293"/>
      <c r="BA25" s="293"/>
      <c r="BB25" s="19" t="s">
        <v>76</v>
      </c>
      <c r="BC25" s="293" t="str">
        <f>IF(入力!AP10="","",入力!AP10)</f>
        <v>1299</v>
      </c>
      <c r="BD25" s="293"/>
      <c r="BE25" s="293"/>
      <c r="BF25" s="295"/>
    </row>
    <row r="26" spans="3:58" ht="12" customHeight="1">
      <c r="C26" s="375" t="s">
        <v>71</v>
      </c>
      <c r="D26" s="376"/>
      <c r="E26" s="376"/>
      <c r="F26" s="376"/>
      <c r="G26" s="377"/>
      <c r="H26" s="378" t="str">
        <f>IF(入力!C11="","",入力!C11&amp;"　"&amp;入力!E11)</f>
        <v>ヨシダ　ジュン</v>
      </c>
      <c r="I26" s="283"/>
      <c r="J26" s="283"/>
      <c r="K26" s="283"/>
      <c r="L26" s="283"/>
      <c r="M26" s="283"/>
      <c r="N26" s="283"/>
      <c r="O26" s="283"/>
      <c r="P26" s="283"/>
      <c r="Q26" s="284"/>
      <c r="R26" s="292" t="s">
        <v>45</v>
      </c>
      <c r="S26" s="283"/>
      <c r="T26" s="285">
        <f>IF(入力!AT11="","",入力!AT11)</f>
        <v>42</v>
      </c>
      <c r="U26" s="286"/>
      <c r="V26" s="287"/>
      <c r="W26" s="292" t="s">
        <v>46</v>
      </c>
      <c r="X26" s="292"/>
      <c r="Y26" s="292"/>
      <c r="Z26" s="14" t="s">
        <v>72</v>
      </c>
      <c r="AA26" s="15"/>
      <c r="AB26" s="283" t="str">
        <f>IF(入力!R11="","",入力!R11)</f>
        <v>284</v>
      </c>
      <c r="AC26" s="283"/>
      <c r="AD26" s="283"/>
      <c r="AE26" s="283"/>
      <c r="AF26" s="16" t="s">
        <v>73</v>
      </c>
      <c r="AG26" s="283" t="str">
        <f>IF(入力!W11="","",入力!W11)</f>
        <v>0014</v>
      </c>
      <c r="AH26" s="283"/>
      <c r="AI26" s="283"/>
      <c r="AJ26" s="283"/>
      <c r="AK26" s="283"/>
      <c r="AL26" s="283"/>
      <c r="AM26" s="283"/>
      <c r="AN26" s="283"/>
      <c r="AO26" s="283"/>
      <c r="AP26" s="283"/>
      <c r="AQ26" s="283"/>
      <c r="AR26" s="283"/>
      <c r="AS26" s="283"/>
      <c r="AT26" s="284"/>
      <c r="AU26" s="292" t="s">
        <v>47</v>
      </c>
      <c r="AV26" s="283"/>
      <c r="AW26" s="283"/>
      <c r="AX26" s="17" t="s">
        <v>74</v>
      </c>
      <c r="AY26" s="283" t="str">
        <f>IF(入力!AL11="","",入力!AL11)</f>
        <v>043</v>
      </c>
      <c r="AZ26" s="283"/>
      <c r="BA26" s="283"/>
      <c r="BB26" s="283"/>
      <c r="BC26" s="283"/>
      <c r="BD26" s="283"/>
      <c r="BE26" s="283"/>
      <c r="BF26" s="18" t="s">
        <v>75</v>
      </c>
    </row>
    <row r="27" spans="3:58" ht="19.5" customHeight="1">
      <c r="C27" s="369" t="s">
        <v>79</v>
      </c>
      <c r="D27" s="293"/>
      <c r="E27" s="293"/>
      <c r="F27" s="293"/>
      <c r="G27" s="317"/>
      <c r="H27" s="344" t="str">
        <f>IF(入力!C12="","",入力!C12&amp;"　"&amp;入力!E12)</f>
        <v>吉田　純</v>
      </c>
      <c r="I27" s="345"/>
      <c r="J27" s="345"/>
      <c r="K27" s="345"/>
      <c r="L27" s="345"/>
      <c r="M27" s="345"/>
      <c r="N27" s="345"/>
      <c r="O27" s="345"/>
      <c r="P27" s="345"/>
      <c r="Q27" s="346"/>
      <c r="R27" s="293"/>
      <c r="S27" s="293"/>
      <c r="T27" s="288"/>
      <c r="U27" s="289"/>
      <c r="V27" s="290"/>
      <c r="W27" s="299"/>
      <c r="X27" s="299"/>
      <c r="Y27" s="299"/>
      <c r="Z27" s="296" t="str">
        <f>IF(入力!P12="","",入力!P12)</f>
        <v>四街道市池花1-20-14</v>
      </c>
      <c r="AA27" s="297"/>
      <c r="AB27" s="297"/>
      <c r="AC27" s="297"/>
      <c r="AD27" s="297"/>
      <c r="AE27" s="297"/>
      <c r="AF27" s="297"/>
      <c r="AG27" s="297"/>
      <c r="AH27" s="297"/>
      <c r="AI27" s="297"/>
      <c r="AJ27" s="297"/>
      <c r="AK27" s="297"/>
      <c r="AL27" s="297"/>
      <c r="AM27" s="297"/>
      <c r="AN27" s="297"/>
      <c r="AO27" s="297"/>
      <c r="AP27" s="297"/>
      <c r="AQ27" s="297"/>
      <c r="AR27" s="297"/>
      <c r="AS27" s="297"/>
      <c r="AT27" s="298"/>
      <c r="AU27" s="293"/>
      <c r="AV27" s="293"/>
      <c r="AW27" s="293"/>
      <c r="AX27" s="294" t="str">
        <f>IF(入力!AK12="","",入力!AK12)</f>
        <v>304</v>
      </c>
      <c r="AY27" s="293"/>
      <c r="AZ27" s="293"/>
      <c r="BA27" s="293"/>
      <c r="BB27" s="19" t="s">
        <v>76</v>
      </c>
      <c r="BC27" s="293" t="str">
        <f>IF(入力!AP12="","",入力!AP12)</f>
        <v>0221</v>
      </c>
      <c r="BD27" s="293"/>
      <c r="BE27" s="293"/>
      <c r="BF27" s="295"/>
    </row>
    <row r="28" spans="3:58" ht="12" customHeight="1">
      <c r="C28" s="375" t="s">
        <v>71</v>
      </c>
      <c r="D28" s="376"/>
      <c r="E28" s="376"/>
      <c r="F28" s="376"/>
      <c r="G28" s="377"/>
      <c r="H28" s="378" t="str">
        <f>IF(入力!C15="","",入力!C15&amp;"　"&amp;入力!E15)</f>
        <v>ハラ　キミエ</v>
      </c>
      <c r="I28" s="283"/>
      <c r="J28" s="283"/>
      <c r="K28" s="283"/>
      <c r="L28" s="283"/>
      <c r="M28" s="283"/>
      <c r="N28" s="283"/>
      <c r="O28" s="283"/>
      <c r="P28" s="283"/>
      <c r="Q28" s="284"/>
      <c r="R28" s="292" t="s">
        <v>45</v>
      </c>
      <c r="S28" s="283"/>
      <c r="T28" s="285">
        <f>IF(入力!AT15="","",入力!AT15)</f>
        <v>56</v>
      </c>
      <c r="U28" s="286"/>
      <c r="V28" s="287"/>
      <c r="W28" s="292" t="s">
        <v>46</v>
      </c>
      <c r="X28" s="292"/>
      <c r="Y28" s="292"/>
      <c r="Z28" s="14" t="s">
        <v>72</v>
      </c>
      <c r="AA28" s="15"/>
      <c r="AB28" s="283" t="str">
        <f>IF(入力!R15="","",入力!R15)</f>
        <v>284</v>
      </c>
      <c r="AC28" s="283"/>
      <c r="AD28" s="283"/>
      <c r="AE28" s="283"/>
      <c r="AF28" s="16" t="s">
        <v>73</v>
      </c>
      <c r="AG28" s="283" t="str">
        <f>IF(入力!W15="","",入力!W15)</f>
        <v>0006</v>
      </c>
      <c r="AH28" s="283"/>
      <c r="AI28" s="283"/>
      <c r="AJ28" s="283"/>
      <c r="AK28" s="283"/>
      <c r="AL28" s="283"/>
      <c r="AM28" s="283"/>
      <c r="AN28" s="283"/>
      <c r="AO28" s="283"/>
      <c r="AP28" s="283"/>
      <c r="AQ28" s="283"/>
      <c r="AR28" s="283"/>
      <c r="AS28" s="283"/>
      <c r="AT28" s="284"/>
      <c r="AU28" s="292" t="s">
        <v>47</v>
      </c>
      <c r="AV28" s="283"/>
      <c r="AW28" s="283"/>
      <c r="AX28" s="17" t="s">
        <v>74</v>
      </c>
      <c r="AY28" s="283" t="str">
        <f>IF(入力!AL15="","",入力!AL15)</f>
        <v>090</v>
      </c>
      <c r="AZ28" s="283"/>
      <c r="BA28" s="283"/>
      <c r="BB28" s="283"/>
      <c r="BC28" s="283"/>
      <c r="BD28" s="283"/>
      <c r="BE28" s="283"/>
      <c r="BF28" s="18" t="s">
        <v>75</v>
      </c>
    </row>
    <row r="29" spans="3:58" ht="19.5" customHeight="1" thickBot="1">
      <c r="C29" s="372" t="s">
        <v>49</v>
      </c>
      <c r="D29" s="373"/>
      <c r="E29" s="373"/>
      <c r="F29" s="373"/>
      <c r="G29" s="374"/>
      <c r="H29" s="383" t="str">
        <f>IF(入力!C16="","",入力!C16&amp;"　"&amp;入力!E16)</f>
        <v>原　公栄</v>
      </c>
      <c r="I29" s="384"/>
      <c r="J29" s="384"/>
      <c r="K29" s="384"/>
      <c r="L29" s="384"/>
      <c r="M29" s="384"/>
      <c r="N29" s="384"/>
      <c r="O29" s="384"/>
      <c r="P29" s="384"/>
      <c r="Q29" s="385"/>
      <c r="R29" s="373"/>
      <c r="S29" s="373"/>
      <c r="T29" s="380"/>
      <c r="U29" s="381"/>
      <c r="V29" s="382"/>
      <c r="W29" s="379"/>
      <c r="X29" s="379"/>
      <c r="Y29" s="379"/>
      <c r="Z29" s="396" t="str">
        <f>IF(入力!P16="","",入力!P16)</f>
        <v>四街道市下志津新田2545-735</v>
      </c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8"/>
      <c r="AU29" s="373"/>
      <c r="AV29" s="373"/>
      <c r="AW29" s="373"/>
      <c r="AX29" s="399" t="str">
        <f>IF(入力!AK16="","",入力!AK16)</f>
        <v>5301</v>
      </c>
      <c r="AY29" s="373"/>
      <c r="AZ29" s="373"/>
      <c r="BA29" s="373"/>
      <c r="BB29" s="73" t="s">
        <v>76</v>
      </c>
      <c r="BC29" s="373" t="str">
        <f>IF(入力!AP16="","",入力!AP16)</f>
        <v>5624</v>
      </c>
      <c r="BD29" s="373"/>
      <c r="BE29" s="373"/>
      <c r="BF29" s="40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3" t="s">
        <v>52</v>
      </c>
      <c r="D33" s="386"/>
      <c r="E33" s="386"/>
      <c r="F33" s="386" t="s">
        <v>53</v>
      </c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 t="s">
        <v>54</v>
      </c>
      <c r="R33" s="386"/>
      <c r="S33" s="386"/>
      <c r="T33" s="386" t="s">
        <v>55</v>
      </c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 t="s">
        <v>56</v>
      </c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 t="s">
        <v>57</v>
      </c>
      <c r="BA33" s="386"/>
      <c r="BB33" s="386"/>
      <c r="BC33" s="386"/>
      <c r="BD33" s="386"/>
      <c r="BE33" s="386"/>
      <c r="BF33" s="387"/>
    </row>
    <row r="34" spans="3:58" ht="15" customHeight="1">
      <c r="C34" s="414" t="str">
        <f>IF(入力!B25="","",入力!B25)</f>
        <v>①</v>
      </c>
      <c r="D34" s="415"/>
      <c r="E34" s="416"/>
      <c r="F34" s="401" t="str">
        <f>IF(入力!C26="","",入力!C25&amp;"　"&amp;入力!E25&amp;"
"&amp;入力!C26&amp;"　"&amp;入力!E26)</f>
        <v>ヨシダ　ソラ
吉田　蒼空</v>
      </c>
      <c r="G34" s="402"/>
      <c r="H34" s="402"/>
      <c r="I34" s="402"/>
      <c r="J34" s="402"/>
      <c r="K34" s="402"/>
      <c r="L34" s="402"/>
      <c r="M34" s="402"/>
      <c r="N34" s="402"/>
      <c r="O34" s="402"/>
      <c r="P34" s="403"/>
      <c r="Q34" s="388">
        <f>IF(入力!G25="","",入力!G25)</f>
        <v>5</v>
      </c>
      <c r="R34" s="389"/>
      <c r="S34" s="390"/>
      <c r="T34" s="407" t="str">
        <f>IF(入力!I25="","",入力!I25)</f>
        <v>四街道市立八木原小</v>
      </c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09"/>
      <c r="AJ34" s="388">
        <f>IF(入力!M25="","",入力!M25)</f>
        <v>513284470</v>
      </c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90"/>
      <c r="AZ34" s="388">
        <f>IF(入力!P25="","",入力!P25)</f>
        <v>145</v>
      </c>
      <c r="BA34" s="389"/>
      <c r="BB34" s="389"/>
      <c r="BC34" s="389"/>
      <c r="BD34" s="389"/>
      <c r="BE34" s="389"/>
      <c r="BF34" s="394"/>
    </row>
    <row r="35" spans="3:58" ht="15" customHeight="1">
      <c r="C35" s="417"/>
      <c r="D35" s="418"/>
      <c r="E35" s="419"/>
      <c r="F35" s="404"/>
      <c r="G35" s="405"/>
      <c r="H35" s="405"/>
      <c r="I35" s="405"/>
      <c r="J35" s="405"/>
      <c r="K35" s="405"/>
      <c r="L35" s="405"/>
      <c r="M35" s="405"/>
      <c r="N35" s="405"/>
      <c r="O35" s="405"/>
      <c r="P35" s="406"/>
      <c r="Q35" s="391"/>
      <c r="R35" s="392"/>
      <c r="S35" s="393"/>
      <c r="T35" s="410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1"/>
      <c r="AI35" s="412"/>
      <c r="AJ35" s="391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3"/>
      <c r="AZ35" s="391"/>
      <c r="BA35" s="392"/>
      <c r="BB35" s="392"/>
      <c r="BC35" s="392"/>
      <c r="BD35" s="392"/>
      <c r="BE35" s="392"/>
      <c r="BF35" s="395"/>
    </row>
    <row r="36" spans="3:58" ht="15" customHeight="1">
      <c r="C36" s="414">
        <f>IF(入力!B27="","",入力!B27)</f>
        <v>2</v>
      </c>
      <c r="D36" s="415"/>
      <c r="E36" s="416"/>
      <c r="F36" s="401" t="str">
        <f>IF(入力!C28="","",入力!C27&amp;"　"&amp;入力!E27&amp;"
"&amp;入力!C28&amp;"　"&amp;入力!E28)</f>
        <v>タツハラ　ケイタ
立原　慶汰</v>
      </c>
      <c r="G36" s="402"/>
      <c r="H36" s="402"/>
      <c r="I36" s="402"/>
      <c r="J36" s="402"/>
      <c r="K36" s="402"/>
      <c r="L36" s="402"/>
      <c r="M36" s="402"/>
      <c r="N36" s="402"/>
      <c r="O36" s="402"/>
      <c r="P36" s="403"/>
      <c r="Q36" s="388">
        <f>IF(入力!G27="","",入力!G27)</f>
        <v>5</v>
      </c>
      <c r="R36" s="389"/>
      <c r="S36" s="390"/>
      <c r="T36" s="407" t="str">
        <f>IF(入力!I27="","",入力!I27)</f>
        <v>佐倉市立臼井小</v>
      </c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09"/>
      <c r="AJ36" s="388">
        <f>IF(入力!M27="","",入力!M27)</f>
        <v>515474907</v>
      </c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90"/>
      <c r="AZ36" s="388">
        <f>IF(入力!P27="","",入力!P27)</f>
        <v>150</v>
      </c>
      <c r="BA36" s="389"/>
      <c r="BB36" s="389"/>
      <c r="BC36" s="389"/>
      <c r="BD36" s="389"/>
      <c r="BE36" s="389"/>
      <c r="BF36" s="394"/>
    </row>
    <row r="37" spans="3:58" ht="15" customHeight="1">
      <c r="C37" s="417"/>
      <c r="D37" s="418"/>
      <c r="E37" s="419"/>
      <c r="F37" s="404"/>
      <c r="G37" s="405"/>
      <c r="H37" s="405"/>
      <c r="I37" s="405"/>
      <c r="J37" s="405"/>
      <c r="K37" s="405"/>
      <c r="L37" s="405"/>
      <c r="M37" s="405"/>
      <c r="N37" s="405"/>
      <c r="O37" s="405"/>
      <c r="P37" s="406"/>
      <c r="Q37" s="391"/>
      <c r="R37" s="392"/>
      <c r="S37" s="393"/>
      <c r="T37" s="410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1"/>
      <c r="AH37" s="411"/>
      <c r="AI37" s="412"/>
      <c r="AJ37" s="391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3"/>
      <c r="AZ37" s="391"/>
      <c r="BA37" s="392"/>
      <c r="BB37" s="392"/>
      <c r="BC37" s="392"/>
      <c r="BD37" s="392"/>
      <c r="BE37" s="392"/>
      <c r="BF37" s="395"/>
    </row>
    <row r="38" spans="3:58" ht="15" customHeight="1">
      <c r="C38" s="414">
        <f>IF(入力!B29="","",入力!B29)</f>
        <v>3</v>
      </c>
      <c r="D38" s="415"/>
      <c r="E38" s="416"/>
      <c r="F38" s="401" t="str">
        <f>IF(入力!C30="","",入力!C29&amp;"　"&amp;入力!E29&amp;"
"&amp;入力!C30&amp;"　"&amp;入力!E30)</f>
        <v>コヤマ　リク
小山　浬駈</v>
      </c>
      <c r="G38" s="402"/>
      <c r="H38" s="402"/>
      <c r="I38" s="402"/>
      <c r="J38" s="402"/>
      <c r="K38" s="402"/>
      <c r="L38" s="402"/>
      <c r="M38" s="402"/>
      <c r="N38" s="402"/>
      <c r="O38" s="402"/>
      <c r="P38" s="403"/>
      <c r="Q38" s="388">
        <f>IF(入力!G29="","",入力!G29)</f>
        <v>5</v>
      </c>
      <c r="R38" s="389"/>
      <c r="S38" s="390"/>
      <c r="T38" s="407" t="str">
        <f>IF(入力!I29="","",入力!I29)</f>
        <v>四街道市立四街道小</v>
      </c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09"/>
      <c r="AJ38" s="388">
        <f>IF(入力!M29="","",入力!M29)</f>
        <v>516686981</v>
      </c>
      <c r="AK38" s="389"/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90"/>
      <c r="AZ38" s="388">
        <f>IF(入力!P29="","",入力!P29)</f>
        <v>153</v>
      </c>
      <c r="BA38" s="389"/>
      <c r="BB38" s="389"/>
      <c r="BC38" s="389"/>
      <c r="BD38" s="389"/>
      <c r="BE38" s="389"/>
      <c r="BF38" s="394"/>
    </row>
    <row r="39" spans="3:58" ht="15" customHeight="1">
      <c r="C39" s="417"/>
      <c r="D39" s="418"/>
      <c r="E39" s="419"/>
      <c r="F39" s="404"/>
      <c r="G39" s="405"/>
      <c r="H39" s="405"/>
      <c r="I39" s="405"/>
      <c r="J39" s="405"/>
      <c r="K39" s="405"/>
      <c r="L39" s="405"/>
      <c r="M39" s="405"/>
      <c r="N39" s="405"/>
      <c r="O39" s="405"/>
      <c r="P39" s="406"/>
      <c r="Q39" s="391"/>
      <c r="R39" s="392"/>
      <c r="S39" s="393"/>
      <c r="T39" s="410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2"/>
      <c r="AJ39" s="391"/>
      <c r="AK39" s="392"/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3"/>
      <c r="AZ39" s="391"/>
      <c r="BA39" s="392"/>
      <c r="BB39" s="392"/>
      <c r="BC39" s="392"/>
      <c r="BD39" s="392"/>
      <c r="BE39" s="392"/>
      <c r="BF39" s="395"/>
    </row>
    <row r="40" spans="3:58" ht="15" customHeight="1">
      <c r="C40" s="414">
        <f>IF(入力!B31="","",入力!B31)</f>
        <v>4</v>
      </c>
      <c r="D40" s="415"/>
      <c r="E40" s="416"/>
      <c r="F40" s="401" t="str">
        <f>IF(入力!C32="","",入力!C31&amp;"　"&amp;入力!E31&amp;"
"&amp;入力!C32&amp;"　"&amp;入力!E32)</f>
        <v>オオハシ　カズアキ
大橋　和晃</v>
      </c>
      <c r="G40" s="402"/>
      <c r="H40" s="402"/>
      <c r="I40" s="402"/>
      <c r="J40" s="402"/>
      <c r="K40" s="402"/>
      <c r="L40" s="402"/>
      <c r="M40" s="402"/>
      <c r="N40" s="402"/>
      <c r="O40" s="402"/>
      <c r="P40" s="403"/>
      <c r="Q40" s="388">
        <f>IF(入力!G31="","",入力!G31)</f>
        <v>5</v>
      </c>
      <c r="R40" s="389"/>
      <c r="S40" s="390"/>
      <c r="T40" s="407" t="str">
        <f>IF(入力!I31="","",入力!I31)</f>
        <v>四街道市立四街道小</v>
      </c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09"/>
      <c r="AJ40" s="388">
        <f>IF(入力!M31="","",入力!M31)</f>
        <v>516881023</v>
      </c>
      <c r="AK40" s="389"/>
      <c r="AL40" s="389"/>
      <c r="AM40" s="389"/>
      <c r="AN40" s="389"/>
      <c r="AO40" s="389"/>
      <c r="AP40" s="389"/>
      <c r="AQ40" s="389"/>
      <c r="AR40" s="389"/>
      <c r="AS40" s="389"/>
      <c r="AT40" s="389"/>
      <c r="AU40" s="389"/>
      <c r="AV40" s="389"/>
      <c r="AW40" s="389"/>
      <c r="AX40" s="389"/>
      <c r="AY40" s="390"/>
      <c r="AZ40" s="388">
        <f>IF(入力!P31="","",入力!P31)</f>
        <v>147</v>
      </c>
      <c r="BA40" s="389"/>
      <c r="BB40" s="389"/>
      <c r="BC40" s="389"/>
      <c r="BD40" s="389"/>
      <c r="BE40" s="389"/>
      <c r="BF40" s="394"/>
    </row>
    <row r="41" spans="3:58" ht="15" customHeight="1">
      <c r="C41" s="417"/>
      <c r="D41" s="418"/>
      <c r="E41" s="419"/>
      <c r="F41" s="404"/>
      <c r="G41" s="405"/>
      <c r="H41" s="405"/>
      <c r="I41" s="405"/>
      <c r="J41" s="405"/>
      <c r="K41" s="405"/>
      <c r="L41" s="405"/>
      <c r="M41" s="405"/>
      <c r="N41" s="405"/>
      <c r="O41" s="405"/>
      <c r="P41" s="406"/>
      <c r="Q41" s="391"/>
      <c r="R41" s="392"/>
      <c r="S41" s="393"/>
      <c r="T41" s="410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2"/>
      <c r="AJ41" s="391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3"/>
      <c r="AZ41" s="391"/>
      <c r="BA41" s="392"/>
      <c r="BB41" s="392"/>
      <c r="BC41" s="392"/>
      <c r="BD41" s="392"/>
      <c r="BE41" s="392"/>
      <c r="BF41" s="395"/>
    </row>
    <row r="42" spans="3:58" ht="15" customHeight="1">
      <c r="C42" s="414">
        <f>IF(入力!B33="","",入力!B33)</f>
        <v>5</v>
      </c>
      <c r="D42" s="415"/>
      <c r="E42" s="416"/>
      <c r="F42" s="401" t="str">
        <f>IF(入力!C34="","",入力!C33&amp;"　"&amp;入力!E33&amp;"
"&amp;入力!C34&amp;"　"&amp;入力!E34)</f>
        <v>クガ　ハヤト
久我　勇人</v>
      </c>
      <c r="G42" s="402"/>
      <c r="H42" s="402"/>
      <c r="I42" s="402"/>
      <c r="J42" s="402"/>
      <c r="K42" s="402"/>
      <c r="L42" s="402"/>
      <c r="M42" s="402"/>
      <c r="N42" s="402"/>
      <c r="O42" s="402"/>
      <c r="P42" s="403"/>
      <c r="Q42" s="388">
        <f>IF(入力!G33="","",入力!G33)</f>
        <v>4</v>
      </c>
      <c r="R42" s="389"/>
      <c r="S42" s="390"/>
      <c r="T42" s="407" t="str">
        <f>IF(入力!I33="","",入力!I33)</f>
        <v>千葉市立犢橋小</v>
      </c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09"/>
      <c r="AJ42" s="388">
        <f>IF(入力!M33="","",入力!M33)</f>
        <v>514384207</v>
      </c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90"/>
      <c r="AZ42" s="388">
        <f>IF(入力!P33="","",入力!P33)</f>
        <v>139</v>
      </c>
      <c r="BA42" s="389"/>
      <c r="BB42" s="389"/>
      <c r="BC42" s="389"/>
      <c r="BD42" s="389"/>
      <c r="BE42" s="389"/>
      <c r="BF42" s="394"/>
    </row>
    <row r="43" spans="3:58" ht="15" customHeight="1">
      <c r="C43" s="417"/>
      <c r="D43" s="418"/>
      <c r="E43" s="419"/>
      <c r="F43" s="404"/>
      <c r="G43" s="405"/>
      <c r="H43" s="405"/>
      <c r="I43" s="405"/>
      <c r="J43" s="405"/>
      <c r="K43" s="405"/>
      <c r="L43" s="405"/>
      <c r="M43" s="405"/>
      <c r="N43" s="405"/>
      <c r="O43" s="405"/>
      <c r="P43" s="406"/>
      <c r="Q43" s="391"/>
      <c r="R43" s="392"/>
      <c r="S43" s="393"/>
      <c r="T43" s="410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2"/>
      <c r="AJ43" s="391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3"/>
      <c r="AZ43" s="391"/>
      <c r="BA43" s="392"/>
      <c r="BB43" s="392"/>
      <c r="BC43" s="392"/>
      <c r="BD43" s="392"/>
      <c r="BE43" s="392"/>
      <c r="BF43" s="395"/>
    </row>
    <row r="44" spans="3:58" ht="15" customHeight="1">
      <c r="C44" s="414">
        <f>IF(入力!B35="","",入力!B35)</f>
        <v>6</v>
      </c>
      <c r="D44" s="415"/>
      <c r="E44" s="416"/>
      <c r="F44" s="401" t="str">
        <f>IF(入力!C36="","",入力!C35&amp;"　"&amp;入力!E35&amp;"
"&amp;入力!C36&amp;"　"&amp;入力!E36)</f>
        <v>オイカワ　ケイタ
及川　敬太</v>
      </c>
      <c r="G44" s="402"/>
      <c r="H44" s="402"/>
      <c r="I44" s="402"/>
      <c r="J44" s="402"/>
      <c r="K44" s="402"/>
      <c r="L44" s="402"/>
      <c r="M44" s="402"/>
      <c r="N44" s="402"/>
      <c r="O44" s="402"/>
      <c r="P44" s="403"/>
      <c r="Q44" s="388">
        <f>IF(入力!G35="","",入力!G35)</f>
        <v>3</v>
      </c>
      <c r="R44" s="389"/>
      <c r="S44" s="390"/>
      <c r="T44" s="407" t="str">
        <f>IF(入力!I35="","",入力!I35)</f>
        <v>四街道市立栗山小</v>
      </c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9"/>
      <c r="AJ44" s="388">
        <f>IF(入力!M35="","",入力!M35)</f>
        <v>515467703</v>
      </c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90"/>
      <c r="AZ44" s="388">
        <f>IF(入力!P35="","",入力!P35)</f>
        <v>133</v>
      </c>
      <c r="BA44" s="389"/>
      <c r="BB44" s="389"/>
      <c r="BC44" s="389"/>
      <c r="BD44" s="389"/>
      <c r="BE44" s="389"/>
      <c r="BF44" s="394"/>
    </row>
    <row r="45" spans="3:58" ht="15" customHeight="1">
      <c r="C45" s="417"/>
      <c r="D45" s="418"/>
      <c r="E45" s="419"/>
      <c r="F45" s="404"/>
      <c r="G45" s="405"/>
      <c r="H45" s="405"/>
      <c r="I45" s="405"/>
      <c r="J45" s="405"/>
      <c r="K45" s="405"/>
      <c r="L45" s="405"/>
      <c r="M45" s="405"/>
      <c r="N45" s="405"/>
      <c r="O45" s="405"/>
      <c r="P45" s="406"/>
      <c r="Q45" s="391"/>
      <c r="R45" s="392"/>
      <c r="S45" s="393"/>
      <c r="T45" s="410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2"/>
      <c r="AJ45" s="391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3"/>
      <c r="AZ45" s="391"/>
      <c r="BA45" s="392"/>
      <c r="BB45" s="392"/>
      <c r="BC45" s="392"/>
      <c r="BD45" s="392"/>
      <c r="BE45" s="392"/>
      <c r="BF45" s="395"/>
    </row>
    <row r="46" spans="3:58" ht="15" customHeight="1">
      <c r="C46" s="414">
        <f>IF(入力!B37="","",入力!B37)</f>
        <v>7</v>
      </c>
      <c r="D46" s="415"/>
      <c r="E46" s="416"/>
      <c r="F46" s="401" t="str">
        <f>IF(入力!C38="","",入力!C37&amp;"　"&amp;入力!E37&amp;"
"&amp;入力!C38&amp;"　"&amp;入力!E38)</f>
        <v>イタミ　フウマ
伊丹　楓真</v>
      </c>
      <c r="G46" s="402"/>
      <c r="H46" s="402"/>
      <c r="I46" s="402"/>
      <c r="J46" s="402"/>
      <c r="K46" s="402"/>
      <c r="L46" s="402"/>
      <c r="M46" s="402"/>
      <c r="N46" s="402"/>
      <c r="O46" s="402"/>
      <c r="P46" s="403"/>
      <c r="Q46" s="388">
        <f>IF(入力!G37="","",入力!G37)</f>
        <v>3</v>
      </c>
      <c r="R46" s="389"/>
      <c r="S46" s="390"/>
      <c r="T46" s="407" t="str">
        <f>IF(入力!I37="","",入力!I37)</f>
        <v>四街道市立四和小</v>
      </c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9"/>
      <c r="AJ46" s="388">
        <f>IF(入力!M37="","",入力!M37)</f>
        <v>516645916</v>
      </c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90"/>
      <c r="AZ46" s="388">
        <f>IF(入力!P37="","",入力!P37)</f>
        <v>133</v>
      </c>
      <c r="BA46" s="389"/>
      <c r="BB46" s="389"/>
      <c r="BC46" s="389"/>
      <c r="BD46" s="389"/>
      <c r="BE46" s="389"/>
      <c r="BF46" s="394"/>
    </row>
    <row r="47" spans="3:58" ht="15" customHeight="1">
      <c r="C47" s="417"/>
      <c r="D47" s="418"/>
      <c r="E47" s="419"/>
      <c r="F47" s="404"/>
      <c r="G47" s="405"/>
      <c r="H47" s="405"/>
      <c r="I47" s="405"/>
      <c r="J47" s="405"/>
      <c r="K47" s="405"/>
      <c r="L47" s="405"/>
      <c r="M47" s="405"/>
      <c r="N47" s="405"/>
      <c r="O47" s="405"/>
      <c r="P47" s="406"/>
      <c r="Q47" s="391"/>
      <c r="R47" s="392"/>
      <c r="S47" s="393"/>
      <c r="T47" s="410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2"/>
      <c r="AJ47" s="391"/>
      <c r="AK47" s="392"/>
      <c r="AL47" s="392"/>
      <c r="AM47" s="392"/>
      <c r="AN47" s="392"/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3"/>
      <c r="AZ47" s="391"/>
      <c r="BA47" s="392"/>
      <c r="BB47" s="392"/>
      <c r="BC47" s="392"/>
      <c r="BD47" s="392"/>
      <c r="BE47" s="392"/>
      <c r="BF47" s="395"/>
    </row>
    <row r="48" spans="3:58" ht="15" customHeight="1">
      <c r="C48" s="414">
        <f>IF(入力!B39="","",入力!B39)</f>
        <v>8</v>
      </c>
      <c r="D48" s="415"/>
      <c r="E48" s="416"/>
      <c r="F48" s="401" t="str">
        <f>IF(入力!C40="","",入力!C39&amp;"　"&amp;入力!E39&amp;"
"&amp;入力!C40&amp;"　"&amp;入力!E40)</f>
        <v>ホソカワ　ハルト
細川　晴人</v>
      </c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388">
        <f>IF(入力!G39="","",入力!G39)</f>
        <v>3</v>
      </c>
      <c r="R48" s="389"/>
      <c r="S48" s="390"/>
      <c r="T48" s="407" t="str">
        <f>IF(入力!I39="","",入力!I39)</f>
        <v>千葉市立都賀の台小</v>
      </c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09"/>
      <c r="AJ48" s="388">
        <f>IF(入力!M39="","",入力!M39)</f>
        <v>516876180</v>
      </c>
      <c r="AK48" s="389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90"/>
      <c r="AZ48" s="388">
        <f>IF(入力!P39="","",入力!P39)</f>
        <v>135</v>
      </c>
      <c r="BA48" s="389"/>
      <c r="BB48" s="389"/>
      <c r="BC48" s="389"/>
      <c r="BD48" s="389"/>
      <c r="BE48" s="389"/>
      <c r="BF48" s="394"/>
    </row>
    <row r="49" spans="3:58" ht="15" customHeight="1">
      <c r="C49" s="417"/>
      <c r="D49" s="418"/>
      <c r="E49" s="419"/>
      <c r="F49" s="404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391"/>
      <c r="R49" s="392"/>
      <c r="S49" s="393"/>
      <c r="T49" s="410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2"/>
      <c r="AJ49" s="391"/>
      <c r="AK49" s="392"/>
      <c r="AL49" s="392"/>
      <c r="AM49" s="392"/>
      <c r="AN49" s="392"/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3"/>
      <c r="AZ49" s="391"/>
      <c r="BA49" s="392"/>
      <c r="BB49" s="392"/>
      <c r="BC49" s="392"/>
      <c r="BD49" s="392"/>
      <c r="BE49" s="392"/>
      <c r="BF49" s="395"/>
    </row>
    <row r="50" spans="3:58" ht="15" customHeight="1">
      <c r="C50" s="414">
        <f>IF(入力!B41="","",入力!B41)</f>
        <v>9</v>
      </c>
      <c r="D50" s="415"/>
      <c r="E50" s="416"/>
      <c r="F50" s="401" t="str">
        <f>IF(入力!C42="","",入力!C41&amp;"　"&amp;入力!E41&amp;"
"&amp;入力!C42&amp;"　"&amp;入力!E42)</f>
        <v>タカハシ　ライム
髙橋　來夢</v>
      </c>
      <c r="G50" s="402"/>
      <c r="H50" s="402"/>
      <c r="I50" s="402"/>
      <c r="J50" s="402"/>
      <c r="K50" s="402"/>
      <c r="L50" s="402"/>
      <c r="M50" s="402"/>
      <c r="N50" s="402"/>
      <c r="O50" s="402"/>
      <c r="P50" s="403"/>
      <c r="Q50" s="388">
        <f>IF(入力!G41="","",入力!G41)</f>
        <v>3</v>
      </c>
      <c r="R50" s="389"/>
      <c r="S50" s="390"/>
      <c r="T50" s="407" t="str">
        <f>IF(入力!I41="","",入力!I41)</f>
        <v>四街道市立四街道小</v>
      </c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09"/>
      <c r="AJ50" s="388">
        <f>IF(入力!M41="","",入力!M41)</f>
        <v>516880874</v>
      </c>
      <c r="AK50" s="389"/>
      <c r="AL50" s="389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90"/>
      <c r="AZ50" s="388">
        <f>IF(入力!P41="","",入力!P41)</f>
        <v>133</v>
      </c>
      <c r="BA50" s="389"/>
      <c r="BB50" s="389"/>
      <c r="BC50" s="389"/>
      <c r="BD50" s="389"/>
      <c r="BE50" s="389"/>
      <c r="BF50" s="394"/>
    </row>
    <row r="51" spans="3:58" ht="15" customHeight="1">
      <c r="C51" s="417"/>
      <c r="D51" s="418"/>
      <c r="E51" s="419"/>
      <c r="F51" s="404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391"/>
      <c r="R51" s="392"/>
      <c r="S51" s="393"/>
      <c r="T51" s="410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2"/>
      <c r="AJ51" s="391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3"/>
      <c r="AZ51" s="391"/>
      <c r="BA51" s="392"/>
      <c r="BB51" s="392"/>
      <c r="BC51" s="392"/>
      <c r="BD51" s="392"/>
      <c r="BE51" s="392"/>
      <c r="BF51" s="395"/>
    </row>
    <row r="52" spans="3:58" ht="15" customHeight="1">
      <c r="C52" s="414">
        <f>IF(入力!B43="","",入力!B43)</f>
        <v>10</v>
      </c>
      <c r="D52" s="415"/>
      <c r="E52" s="416"/>
      <c r="F52" s="401" t="str">
        <f>IF(入力!C44="","",入力!C43&amp;"　"&amp;入力!E43&amp;"
"&amp;入力!C44&amp;"　"&amp;入力!E44)</f>
        <v/>
      </c>
      <c r="G52" s="402"/>
      <c r="H52" s="402"/>
      <c r="I52" s="402"/>
      <c r="J52" s="402"/>
      <c r="K52" s="402"/>
      <c r="L52" s="402"/>
      <c r="M52" s="402"/>
      <c r="N52" s="402"/>
      <c r="O52" s="402"/>
      <c r="P52" s="403"/>
      <c r="Q52" s="388" t="str">
        <f>IF(入力!G43="","",入力!G43)</f>
        <v/>
      </c>
      <c r="R52" s="389"/>
      <c r="S52" s="390"/>
      <c r="T52" s="407" t="str">
        <f>IF(入力!I43="","",入力!I43)</f>
        <v/>
      </c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09"/>
      <c r="AJ52" s="388" t="str">
        <f>IF(入力!M43="","",入力!M43)</f>
        <v/>
      </c>
      <c r="AK52" s="389"/>
      <c r="AL52" s="389"/>
      <c r="AM52" s="389"/>
      <c r="AN52" s="389"/>
      <c r="AO52" s="389"/>
      <c r="AP52" s="389"/>
      <c r="AQ52" s="389"/>
      <c r="AR52" s="389"/>
      <c r="AS52" s="389"/>
      <c r="AT52" s="389"/>
      <c r="AU52" s="389"/>
      <c r="AV52" s="389"/>
      <c r="AW52" s="389"/>
      <c r="AX52" s="389"/>
      <c r="AY52" s="390"/>
      <c r="AZ52" s="388" t="str">
        <f>IF(入力!P43="","",入力!P43)</f>
        <v/>
      </c>
      <c r="BA52" s="389"/>
      <c r="BB52" s="389"/>
      <c r="BC52" s="389"/>
      <c r="BD52" s="389"/>
      <c r="BE52" s="389"/>
      <c r="BF52" s="394"/>
    </row>
    <row r="53" spans="3:58" ht="15" customHeight="1">
      <c r="C53" s="417"/>
      <c r="D53" s="418"/>
      <c r="E53" s="419"/>
      <c r="F53" s="404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391"/>
      <c r="R53" s="392"/>
      <c r="S53" s="393"/>
      <c r="T53" s="410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2"/>
      <c r="AJ53" s="391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3"/>
      <c r="AZ53" s="391"/>
      <c r="BA53" s="392"/>
      <c r="BB53" s="392"/>
      <c r="BC53" s="392"/>
      <c r="BD53" s="392"/>
      <c r="BE53" s="392"/>
      <c r="BF53" s="395"/>
    </row>
    <row r="54" spans="3:58" ht="15" customHeight="1">
      <c r="C54" s="414">
        <f>IF(入力!B45="","",入力!B45)</f>
        <v>11</v>
      </c>
      <c r="D54" s="415"/>
      <c r="E54" s="416"/>
      <c r="F54" s="401" t="str">
        <f>IF(入力!C46="","",入力!C45&amp;"　"&amp;入力!E45&amp;"
"&amp;入力!C46&amp;"　"&amp;入力!E46)</f>
        <v/>
      </c>
      <c r="G54" s="402"/>
      <c r="H54" s="402"/>
      <c r="I54" s="402"/>
      <c r="J54" s="402"/>
      <c r="K54" s="402"/>
      <c r="L54" s="402"/>
      <c r="M54" s="402"/>
      <c r="N54" s="402"/>
      <c r="O54" s="402"/>
      <c r="P54" s="403"/>
      <c r="Q54" s="388" t="str">
        <f>IF(入力!G45="","",入力!G45)</f>
        <v/>
      </c>
      <c r="R54" s="389"/>
      <c r="S54" s="390"/>
      <c r="T54" s="407" t="str">
        <f>IF(入力!I45="","",入力!I45)</f>
        <v/>
      </c>
      <c r="U54" s="408"/>
      <c r="V54" s="408"/>
      <c r="W54" s="408"/>
      <c r="X54" s="40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9"/>
      <c r="AJ54" s="388" t="str">
        <f>IF(入力!M45="","",入力!M45)</f>
        <v/>
      </c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90"/>
      <c r="AZ54" s="388" t="str">
        <f>IF(入力!P45="","",入力!P45)</f>
        <v/>
      </c>
      <c r="BA54" s="389"/>
      <c r="BB54" s="389"/>
      <c r="BC54" s="389"/>
      <c r="BD54" s="389"/>
      <c r="BE54" s="389"/>
      <c r="BF54" s="394"/>
    </row>
    <row r="55" spans="3:58" ht="15" customHeight="1">
      <c r="C55" s="417"/>
      <c r="D55" s="418"/>
      <c r="E55" s="419"/>
      <c r="F55" s="404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391"/>
      <c r="R55" s="392"/>
      <c r="S55" s="393"/>
      <c r="T55" s="410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2"/>
      <c r="AJ55" s="391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  <c r="AU55" s="392"/>
      <c r="AV55" s="392"/>
      <c r="AW55" s="392"/>
      <c r="AX55" s="392"/>
      <c r="AY55" s="393"/>
      <c r="AZ55" s="391"/>
      <c r="BA55" s="392"/>
      <c r="BB55" s="392"/>
      <c r="BC55" s="392"/>
      <c r="BD55" s="392"/>
      <c r="BE55" s="392"/>
      <c r="BF55" s="395"/>
    </row>
    <row r="56" spans="3:58" ht="15" customHeight="1">
      <c r="C56" s="414">
        <f>IF(入力!B47="","",入力!B47)</f>
        <v>12</v>
      </c>
      <c r="D56" s="415"/>
      <c r="E56" s="416"/>
      <c r="F56" s="401" t="str">
        <f>IF(入力!C48="","",入力!C47&amp;"　"&amp;入力!E47&amp;"
"&amp;入力!C48&amp;"　"&amp;入力!E48)</f>
        <v/>
      </c>
      <c r="G56" s="402"/>
      <c r="H56" s="402"/>
      <c r="I56" s="402"/>
      <c r="J56" s="402"/>
      <c r="K56" s="402"/>
      <c r="L56" s="402"/>
      <c r="M56" s="402"/>
      <c r="N56" s="402"/>
      <c r="O56" s="402"/>
      <c r="P56" s="403"/>
      <c r="Q56" s="388" t="str">
        <f>IF(入力!G47="","",入力!G47)</f>
        <v/>
      </c>
      <c r="R56" s="389"/>
      <c r="S56" s="390"/>
      <c r="T56" s="407" t="str">
        <f>IF(入力!I47="","",入力!I47)</f>
        <v/>
      </c>
      <c r="U56" s="408"/>
      <c r="V56" s="408"/>
      <c r="W56" s="408"/>
      <c r="X56" s="408"/>
      <c r="Y56" s="408"/>
      <c r="Z56" s="408"/>
      <c r="AA56" s="408"/>
      <c r="AB56" s="408"/>
      <c r="AC56" s="408"/>
      <c r="AD56" s="408"/>
      <c r="AE56" s="408"/>
      <c r="AF56" s="408"/>
      <c r="AG56" s="408"/>
      <c r="AH56" s="408"/>
      <c r="AI56" s="409"/>
      <c r="AJ56" s="388" t="str">
        <f>IF(入力!M47="","",入力!M47)</f>
        <v/>
      </c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90"/>
      <c r="AZ56" s="388" t="str">
        <f>IF(入力!P47="","",入力!P47)</f>
        <v/>
      </c>
      <c r="BA56" s="389"/>
      <c r="BB56" s="389"/>
      <c r="BC56" s="389"/>
      <c r="BD56" s="389"/>
      <c r="BE56" s="389"/>
      <c r="BF56" s="394"/>
    </row>
    <row r="57" spans="3:58" ht="15" customHeight="1" thickBot="1">
      <c r="C57" s="420"/>
      <c r="D57" s="421"/>
      <c r="E57" s="422"/>
      <c r="F57" s="423"/>
      <c r="G57" s="424"/>
      <c r="H57" s="424"/>
      <c r="I57" s="424"/>
      <c r="J57" s="424"/>
      <c r="K57" s="424"/>
      <c r="L57" s="424"/>
      <c r="M57" s="424"/>
      <c r="N57" s="424"/>
      <c r="O57" s="424"/>
      <c r="P57" s="425"/>
      <c r="Q57" s="426"/>
      <c r="R57" s="427"/>
      <c r="S57" s="428"/>
      <c r="T57" s="429"/>
      <c r="U57" s="430"/>
      <c r="V57" s="430"/>
      <c r="W57" s="430"/>
      <c r="X57" s="430"/>
      <c r="Y57" s="430"/>
      <c r="Z57" s="430"/>
      <c r="AA57" s="430"/>
      <c r="AB57" s="430"/>
      <c r="AC57" s="430"/>
      <c r="AD57" s="430"/>
      <c r="AE57" s="430"/>
      <c r="AF57" s="430"/>
      <c r="AG57" s="430"/>
      <c r="AH57" s="430"/>
      <c r="AI57" s="431"/>
      <c r="AJ57" s="426"/>
      <c r="AK57" s="427"/>
      <c r="AL57" s="427"/>
      <c r="AM57" s="427"/>
      <c r="AN57" s="427"/>
      <c r="AO57" s="427"/>
      <c r="AP57" s="427"/>
      <c r="AQ57" s="427"/>
      <c r="AR57" s="427"/>
      <c r="AS57" s="427"/>
      <c r="AT57" s="427"/>
      <c r="AU57" s="427"/>
      <c r="AV57" s="427"/>
      <c r="AW57" s="427"/>
      <c r="AX57" s="427"/>
      <c r="AY57" s="428"/>
      <c r="AZ57" s="426"/>
      <c r="BA57" s="427"/>
      <c r="BB57" s="427"/>
      <c r="BC57" s="427"/>
      <c r="BD57" s="427"/>
      <c r="BE57" s="427"/>
      <c r="BF57" s="43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5"/>
      <c r="AS63" s="315"/>
      <c r="AT63" s="315"/>
      <c r="AU63" s="315"/>
      <c r="AV63" s="315"/>
      <c r="AW63" s="315"/>
      <c r="AX63" s="315"/>
      <c r="AY63" s="315"/>
      <c r="AZ63" s="315"/>
      <c r="BA63" s="315"/>
      <c r="BB63" s="315"/>
      <c r="BC63" s="315"/>
      <c r="BD63" s="315"/>
      <c r="BE63" s="315" t="s">
        <v>63</v>
      </c>
      <c r="BF63" s="31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3"/>
      <c r="AS64" s="293"/>
      <c r="AT64" s="293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R11" sqref="R1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クローバー・Ｖ四街道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430629457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原　公栄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507226982</v>
      </c>
      <c r="H7" s="263"/>
      <c r="I7" s="263"/>
      <c r="J7" s="263">
        <f>IF(入力!J7="","",入力!J7)</f>
        <v>15023</v>
      </c>
      <c r="K7" s="263"/>
      <c r="L7" s="263"/>
      <c r="M7" s="263">
        <f>IF(入力!M7="","",入力!M7)</f>
        <v>217618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山田　信雄</v>
      </c>
      <c r="D9" s="274"/>
      <c r="E9" s="274"/>
      <c r="F9" s="274"/>
      <c r="G9" s="263">
        <f>IF(入力!G9="","",入力!G9)</f>
        <v>505183298</v>
      </c>
      <c r="H9" s="263"/>
      <c r="I9" s="263"/>
      <c r="J9" s="263">
        <f>IF(入力!J9="","",入力!J9)</f>
        <v>21056</v>
      </c>
      <c r="K9" s="263"/>
      <c r="L9" s="263"/>
      <c r="M9" s="263">
        <f>IF(入力!M9="","",入力!M9)</f>
        <v>405094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吉田　純</v>
      </c>
      <c r="D11" s="274"/>
      <c r="E11" s="274"/>
      <c r="F11" s="274"/>
      <c r="G11" s="263">
        <f>IF(入力!G11="","",入力!G11)</f>
        <v>515945301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伊丹　香代子</v>
      </c>
      <c r="D13" s="274"/>
      <c r="E13" s="274"/>
      <c r="F13" s="27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1"/>
      <c r="B14" s="261"/>
      <c r="C14" s="275"/>
      <c r="D14" s="276"/>
      <c r="E14" s="276"/>
      <c r="F14" s="27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1" t="s">
        <v>5</v>
      </c>
      <c r="B15" s="261"/>
      <c r="C15" s="273" t="str">
        <f>IF(入力!C16="","",入力!C16&amp;"　"&amp;入力!E16)</f>
        <v>原　公栄</v>
      </c>
      <c r="D15" s="274"/>
      <c r="E15" s="274"/>
      <c r="F15" s="27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1"/>
      <c r="B16" s="261"/>
      <c r="C16" s="275"/>
      <c r="D16" s="276"/>
      <c r="E16" s="276"/>
      <c r="F16" s="27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1" t="s">
        <v>6</v>
      </c>
      <c r="B17" s="261"/>
      <c r="C17" s="264" t="str">
        <f>IF(入力!C17="","",入力!C17&amp;"　"&amp;入力!E17)</f>
        <v>四街道市下志津新田2545-735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090-5301-5624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/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吉田　蒼空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四街道市立八木原小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513284470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立原　慶汰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佐倉市立臼井小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515474907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小山　浬駈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四街道市立四街道小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516686981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大橋　和晃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四街道市立四街道小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516881023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久我　勇人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千葉市立犢橋小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514384207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及川　敬太</v>
      </c>
      <c r="D35" s="274"/>
      <c r="E35" s="274"/>
      <c r="F35" s="274"/>
      <c r="G35" s="261">
        <f>IF(入力!G35="","",入力!G35)</f>
        <v>3</v>
      </c>
      <c r="H35" s="261" t="str">
        <f>IF(入力!H35="","",入力!H35)</f>
        <v/>
      </c>
      <c r="I35" s="261" t="str">
        <f>IF(入力!I35="","",入力!I35)</f>
        <v>四街道市立栗山小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515467703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伊丹　楓真</v>
      </c>
      <c r="D37" s="274"/>
      <c r="E37" s="274"/>
      <c r="F37" s="274"/>
      <c r="G37" s="261">
        <f>IF(入力!G37="","",入力!G37)</f>
        <v>3</v>
      </c>
      <c r="H37" s="261" t="str">
        <f>IF(入力!H37="","",入力!H37)</f>
        <v/>
      </c>
      <c r="I37" s="261" t="str">
        <f>IF(入力!I37="","",入力!I37)</f>
        <v>四街道市立四和小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516645916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細川　晴人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千葉市立都賀の台小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516876180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髙橋　來夢</v>
      </c>
      <c r="D41" s="274"/>
      <c r="E41" s="274"/>
      <c r="F41" s="274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四街道市立四街道小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516880874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39370078740157483" right="0" top="0.59055118110236227" bottom="0.59055118110236227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クローバー・Ｖ四街道</v>
      </c>
      <c r="D2" s="264"/>
      <c r="E2" s="264"/>
      <c r="F2" s="264"/>
      <c r="G2" s="264"/>
      <c r="H2" s="264"/>
      <c r="I2" s="264"/>
      <c r="J2" s="261" t="str">
        <f>IF(入力!J3="","",入力!J3)</f>
        <v>男子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430629457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原　公栄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507226982</v>
      </c>
      <c r="H7" s="263"/>
      <c r="I7" s="263"/>
      <c r="J7" s="263">
        <f>IF(入力!J7="","",入力!J7)</f>
        <v>15023</v>
      </c>
      <c r="K7" s="263"/>
      <c r="L7" s="263"/>
      <c r="M7" s="263">
        <f>IF(入力!M7="","",入力!M7)</f>
        <v>217618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山田　信雄</v>
      </c>
      <c r="D9" s="274"/>
      <c r="E9" s="274"/>
      <c r="F9" s="274"/>
      <c r="G9" s="263">
        <f>IF(入力!G9="","",入力!G9)</f>
        <v>505183298</v>
      </c>
      <c r="H9" s="263"/>
      <c r="I9" s="263"/>
      <c r="J9" s="263">
        <f>IF(入力!J9="","",入力!J9)</f>
        <v>21056</v>
      </c>
      <c r="K9" s="263"/>
      <c r="L9" s="263"/>
      <c r="M9" s="263">
        <f>IF(入力!M9="","",入力!M9)</f>
        <v>405094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吉田　純</v>
      </c>
      <c r="D11" s="274"/>
      <c r="E11" s="274"/>
      <c r="F11" s="274"/>
      <c r="G11" s="263">
        <f>IF(入力!G11="","",入力!G11)</f>
        <v>515945301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伊丹　香代子</v>
      </c>
      <c r="D13" s="274"/>
      <c r="E13" s="274"/>
      <c r="F13" s="274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1"/>
      <c r="B14" s="261"/>
      <c r="C14" s="275"/>
      <c r="D14" s="276"/>
      <c r="E14" s="276"/>
      <c r="F14" s="276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1" t="s">
        <v>5</v>
      </c>
      <c r="B15" s="261"/>
      <c r="C15" s="273" t="str">
        <f>IF(入力!C16="","",入力!C16&amp;"　"&amp;入力!E16)</f>
        <v>原　公栄</v>
      </c>
      <c r="D15" s="274"/>
      <c r="E15" s="274"/>
      <c r="F15" s="271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1"/>
      <c r="B16" s="261"/>
      <c r="C16" s="275"/>
      <c r="D16" s="276"/>
      <c r="E16" s="276"/>
      <c r="F16" s="272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1" t="s">
        <v>6</v>
      </c>
      <c r="B17" s="261"/>
      <c r="C17" s="264" t="str">
        <f>IF(入力!C17="","",入力!C17&amp;"　"&amp;入力!E17)</f>
        <v>四街道市下志津新田2545-735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090-5301-5624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/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吉田　蒼空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四街道市立八木原小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513284470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立原　慶汰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佐倉市立臼井小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515474907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小山　浬駈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四街道市立四街道小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516686981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大橋　和晃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四街道市立四街道小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516881023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久我　勇人</v>
      </c>
      <c r="D33" s="274"/>
      <c r="E33" s="274"/>
      <c r="F33" s="274"/>
      <c r="G33" s="261">
        <f>IF(入力!G33="","",入力!G33)</f>
        <v>4</v>
      </c>
      <c r="H33" s="261" t="str">
        <f>IF(入力!H33="","",入力!H33)</f>
        <v/>
      </c>
      <c r="I33" s="261" t="str">
        <f>IF(入力!I33="","",入力!I33)</f>
        <v>千葉市立犢橋小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514384207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及川　敬太</v>
      </c>
      <c r="D35" s="274"/>
      <c r="E35" s="274"/>
      <c r="F35" s="274"/>
      <c r="G35" s="261">
        <f>IF(入力!G35="","",入力!G35)</f>
        <v>3</v>
      </c>
      <c r="H35" s="261" t="str">
        <f>IF(入力!H35="","",入力!H35)</f>
        <v/>
      </c>
      <c r="I35" s="261" t="str">
        <f>IF(入力!I35="","",入力!I35)</f>
        <v>四街道市立栗山小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515467703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伊丹　楓真</v>
      </c>
      <c r="D37" s="274"/>
      <c r="E37" s="274"/>
      <c r="F37" s="274"/>
      <c r="G37" s="261">
        <f>IF(入力!G37="","",入力!G37)</f>
        <v>3</v>
      </c>
      <c r="H37" s="261" t="str">
        <f>IF(入力!H37="","",入力!H37)</f>
        <v/>
      </c>
      <c r="I37" s="261" t="str">
        <f>IF(入力!I37="","",入力!I37)</f>
        <v>四街道市立四和小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516645916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細川　晴人</v>
      </c>
      <c r="D39" s="274"/>
      <c r="E39" s="274"/>
      <c r="F39" s="274"/>
      <c r="G39" s="261">
        <f>IF(入力!G39="","",入力!G39)</f>
        <v>3</v>
      </c>
      <c r="H39" s="261" t="str">
        <f>IF(入力!H39="","",入力!H39)</f>
        <v/>
      </c>
      <c r="I39" s="261" t="str">
        <f>IF(入力!I39="","",入力!I39)</f>
        <v>千葉市立都賀の台小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516876180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髙橋　來夢</v>
      </c>
      <c r="D41" s="274"/>
      <c r="E41" s="274"/>
      <c r="F41" s="274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四街道市立四街道小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516880874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/>
      </c>
      <c r="D43" s="274"/>
      <c r="E43" s="274"/>
      <c r="F43" s="274"/>
      <c r="G43" s="261" t="str">
        <f>IF(入力!G43="","",入力!G43)</f>
        <v/>
      </c>
      <c r="H43" s="261" t="str">
        <f>IF(入力!H43="","",入力!H43)</f>
        <v/>
      </c>
      <c r="I43" s="261" t="str">
        <f>IF(入力!I43="","",入力!I43)</f>
        <v/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 t="str">
        <f>IF(入力!M43="","",入力!M43)</f>
        <v/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/>
      </c>
      <c r="D45" s="274"/>
      <c r="E45" s="274"/>
      <c r="F45" s="274"/>
      <c r="G45" s="261" t="str">
        <f>IF(入力!G45="","",入力!G45)</f>
        <v/>
      </c>
      <c r="H45" s="261" t="str">
        <f>IF(入力!H45="","",入力!H45)</f>
        <v/>
      </c>
      <c r="I45" s="261" t="str">
        <f>IF(入力!I45="","",入力!I45)</f>
        <v/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 t="str">
        <f>IF(入力!M45="","",入力!M45)</f>
        <v/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/>
      </c>
      <c r="D47" s="274"/>
      <c r="E47" s="274"/>
      <c r="F47" s="274"/>
      <c r="G47" s="261" t="str">
        <f>IF(入力!G47="","",入力!G47)</f>
        <v/>
      </c>
      <c r="H47" s="261" t="str">
        <f>IF(入力!H47="","",入力!H47)</f>
        <v/>
      </c>
      <c r="I47" s="261" t="str">
        <f>IF(入力!I47="","",入力!I47)</f>
        <v/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 t="str">
        <f>IF(入力!M47="","",入力!M47)</f>
        <v/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39370078740157483" right="0" top="0.59055118110236227" bottom="0.59055118110236227" header="0.31496062992125984" footer="0.31496062992125984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男子</v>
      </c>
      <c r="I5" s="29">
        <f>入力!Y25</f>
        <v>10</v>
      </c>
      <c r="J5" s="442" t="str">
        <f>IF(入力!A55="","",入力!A55)</f>
        <v>今年の目標は「声をかけあい、一生懸命ボールをつなぐ」
足をしっかり動かして１点１点を着実に取りに行きます。
なんとか出場切符を手に入れた県大会。今自分たちができることをしっかりと出していきましょう。
がんばれ！クローバーっ子！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430629457</v>
      </c>
      <c r="B7" s="33" t="str">
        <f>IF(入力!C3="","",入力!C3)</f>
        <v>クローバー・Ｖ四街道</v>
      </c>
      <c r="C7" s="33" t="str">
        <f>IF(入力!C2="","",入力!C2)</f>
        <v>クローバー・ブイヨツカイドウ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四街道</v>
      </c>
      <c r="T7" s="33"/>
      <c r="U7" s="33">
        <f>IF(入力!C4="","",入力!C4)</f>
        <v>430629457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</v>
      </c>
      <c r="D16" s="33" t="str">
        <f>IF(入力!E8="","",入力!E8)</f>
        <v>公栄</v>
      </c>
      <c r="E16" s="33" t="str">
        <f>IF(入力!C7="","",入力!C7)</f>
        <v>ハラ</v>
      </c>
      <c r="F16" s="33" t="str">
        <f>IF(入力!E7="","",入力!E7)</f>
        <v>キミエ</v>
      </c>
      <c r="G16" s="33">
        <f>IF(入力!G7="","",入力!G7)</f>
        <v>507226982</v>
      </c>
      <c r="H16" s="33">
        <f>IF(入力!J7="","",入力!J7)</f>
        <v>15023</v>
      </c>
      <c r="I16" s="33">
        <f>IF(入力!M7="","",入力!M7)</f>
        <v>217618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0006</v>
      </c>
      <c r="T16" s="33" t="str">
        <f>IF(入力!P8="","",入力!P8)</f>
        <v>四街道市下志津新田2545-735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4251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山田</v>
      </c>
      <c r="D17" s="33" t="str">
        <f>IF(入力!E10="","",入力!E10)</f>
        <v>信雄</v>
      </c>
      <c r="E17" s="33" t="str">
        <f>IF(入力!C9="","",入力!C9)</f>
        <v>ヤマダ</v>
      </c>
      <c r="F17" s="33" t="str">
        <f>IF(入力!E9="","",入力!E9)</f>
        <v>ノブオ</v>
      </c>
      <c r="G17" s="33">
        <f>IF(入力!G9="","",入力!G9)</f>
        <v>505183298</v>
      </c>
      <c r="H17" s="33">
        <f>IF(入力!J9="","",入力!J9)</f>
        <v>21056</v>
      </c>
      <c r="I17" s="33">
        <f>IF(入力!M9="","",入力!M9)</f>
        <v>405094</v>
      </c>
      <c r="J17" s="33"/>
      <c r="K17" s="33"/>
      <c r="L17" s="33">
        <f>IF(入力!AT9="","",入力!AT9)</f>
        <v>57</v>
      </c>
      <c r="M17" s="33"/>
      <c r="N17" s="33"/>
      <c r="O17" s="33"/>
      <c r="P17" s="33"/>
      <c r="Q17" s="33"/>
      <c r="R17" s="33" t="str">
        <f>IF(入力!R9="","",入力!R9)</f>
        <v>284-</v>
      </c>
      <c r="S17" s="33" t="str">
        <f>IF(入力!W9="","",入力!W9)</f>
        <v>0044</v>
      </c>
      <c r="T17" s="33" t="str">
        <f>IF(入力!P10="","",入力!P10)</f>
        <v>四街道市和良比950-9-203</v>
      </c>
      <c r="U17" s="33" t="str">
        <f>IF(入力!AL9="","",入力!AL9)</f>
        <v>043</v>
      </c>
      <c r="V17" s="33" t="str">
        <f>IF(入力!AK10="","",入力!AK10)</f>
        <v>433</v>
      </c>
      <c r="W17" s="33" t="str">
        <f>IF(入力!AP10="","",入力!AP10)</f>
        <v>1299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吉田</v>
      </c>
      <c r="D20" s="33" t="str">
        <f>IF(入力!E12="","",入力!E12)</f>
        <v>純</v>
      </c>
      <c r="E20" s="33" t="str">
        <f>IF(入力!C11="","",入力!C11)</f>
        <v>ヨシダ</v>
      </c>
      <c r="F20" s="33" t="str">
        <f>IF(入力!E11="","",入力!E11)</f>
        <v>ジュン</v>
      </c>
      <c r="G20" s="33">
        <f>IF(入力!G11="","",入力!G11)</f>
        <v>515945301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0014</v>
      </c>
      <c r="T20" s="33" t="str">
        <f>IF(入力!P12="","",入力!P12)</f>
        <v>四街道市池花1-20-14</v>
      </c>
      <c r="U20" s="33" t="str">
        <f>IF(入力!AL11="","",入力!AL11)</f>
        <v>043</v>
      </c>
      <c r="V20" s="33" t="str">
        <f>IF(入力!AK12="","",入力!AK12)</f>
        <v>304</v>
      </c>
      <c r="W20" s="33" t="str">
        <f>IF(入力!AP12="","",入力!AP12)</f>
        <v>0221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</v>
      </c>
      <c r="D22" s="33" t="str">
        <f>IF(入力!E16="","",入力!E16)</f>
        <v>公栄</v>
      </c>
      <c r="E22" s="33" t="str">
        <f>IF(入力!C15="","",入力!C15)</f>
        <v>ハラ</v>
      </c>
      <c r="F22" s="33" t="str">
        <f>IF(入力!E15="","",入力!E15)</f>
        <v>キミエ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284</v>
      </c>
      <c r="S22" s="33" t="str">
        <f>IF(入力!W15="","",入力!W15)</f>
        <v>0006</v>
      </c>
      <c r="T22" s="33" t="str">
        <f>IF(入力!P16="","",入力!P16)</f>
        <v>四街道市下志津新田2545-735</v>
      </c>
      <c r="U22" s="33" t="str">
        <f>IF(入力!AL15="","",入力!AL15)</f>
        <v>090</v>
      </c>
      <c r="V22" s="33" t="str">
        <f>IF(入力!AK16="","",入力!AK16)</f>
        <v>5301</v>
      </c>
      <c r="W22" s="33" t="str">
        <f>IF(入力!AP16="","",入力!AP16)</f>
        <v>5624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伊丹</v>
      </c>
      <c r="D23" s="33" t="str">
        <f>IF(入力!$E$14="","",入力!$E$14)</f>
        <v>香代子</v>
      </c>
      <c r="E23" s="33" t="str">
        <f>IF(入力!$C$13="","",入力!$C$13)</f>
        <v>イタミ</v>
      </c>
      <c r="F23" s="33" t="str">
        <f>IF(入力!$E$13="","",入力!$E$13)</f>
        <v>カヨコ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吉田</v>
      </c>
      <c r="D24" s="75" t="str">
        <f>VLOOKUP($B$51,$A$53:$F$352,4)</f>
        <v>蒼空</v>
      </c>
      <c r="E24" s="75" t="str">
        <f>VLOOKUP($B$51,$A$53:$F$352,5)</f>
        <v>ヨシダ</v>
      </c>
      <c r="F24" s="75" t="str">
        <f>VLOOKUP($B$51,$A$53:$F$352,6)</f>
        <v>ソラ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吉田</v>
      </c>
      <c r="D53" s="33" t="str">
        <f>IF(入力!E26="","",入力!E26)</f>
        <v>蒼空</v>
      </c>
      <c r="E53" s="33" t="str">
        <f>IF(入力!C25="","",入力!C25)</f>
        <v>ヨシダ</v>
      </c>
      <c r="F53" s="33" t="str">
        <f>IF(入力!E25="","",入力!E25)</f>
        <v>ソラ</v>
      </c>
      <c r="G53" s="33">
        <f>IF(入力!M25="","",入力!M25)</f>
        <v>513284470</v>
      </c>
      <c r="H53" s="33" t="str">
        <f>IF(入力!I25="","",入力!I25)</f>
        <v>四街道市立八木原小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立原</v>
      </c>
      <c r="D54" s="33" t="str">
        <f>IF(入力!E28="","",入力!E28)</f>
        <v>慶汰</v>
      </c>
      <c r="E54" s="33" t="str">
        <f>IF(入力!C27="","",入力!C27)</f>
        <v>タツハラ</v>
      </c>
      <c r="F54" s="33" t="str">
        <f>IF(入力!E27="","",入力!E27)</f>
        <v>ケイタ</v>
      </c>
      <c r="G54" s="33">
        <f>IF(入力!M27="","",入力!M27)</f>
        <v>515474907</v>
      </c>
      <c r="H54" s="33" t="str">
        <f>IF(入力!I27="","",入力!I27)</f>
        <v>佐倉市立臼井小</v>
      </c>
      <c r="I54" s="33">
        <f>IF(入力!G27="","",入力!G27)</f>
        <v>5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小山</v>
      </c>
      <c r="D55" s="33" t="str">
        <f>IF(入力!E30="","",入力!E30)</f>
        <v>浬駈</v>
      </c>
      <c r="E55" s="33" t="str">
        <f>IF(入力!C29="","",入力!C29)</f>
        <v>コヤマ</v>
      </c>
      <c r="F55" s="33" t="str">
        <f>IF(入力!E29="","",入力!E29)</f>
        <v>リク</v>
      </c>
      <c r="G55" s="33">
        <f>IF(入力!M29="","",入力!M29)</f>
        <v>516686981</v>
      </c>
      <c r="H55" s="33" t="str">
        <f>IF(入力!I29="","",入力!I29)</f>
        <v>四街道市立四街道小</v>
      </c>
      <c r="I55" s="33">
        <f>IF(入力!G29="","",入力!G29)</f>
        <v>5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大橋</v>
      </c>
      <c r="D56" s="33" t="str">
        <f>IF(入力!E32="","",入力!E32)</f>
        <v>和晃</v>
      </c>
      <c r="E56" s="33" t="str">
        <f>IF(入力!C31="","",入力!C31)</f>
        <v>オオハシ</v>
      </c>
      <c r="F56" s="33" t="str">
        <f>IF(入力!E31="","",入力!E31)</f>
        <v>カズアキ</v>
      </c>
      <c r="G56" s="33">
        <f>IF(入力!M31="","",入力!M31)</f>
        <v>516881023</v>
      </c>
      <c r="H56" s="33" t="str">
        <f>IF(入力!I31="","",入力!I31)</f>
        <v>四街道市立四街道小</v>
      </c>
      <c r="I56" s="33">
        <f>IF(入力!G31="","",入力!G31)</f>
        <v>5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久我</v>
      </c>
      <c r="D57" s="33" t="str">
        <f>IF(入力!E34="","",入力!E34)</f>
        <v>勇人</v>
      </c>
      <c r="E57" s="33" t="str">
        <f>IF(入力!C33="","",入力!C33)</f>
        <v>クガ</v>
      </c>
      <c r="F57" s="33" t="str">
        <f>IF(入力!E33="","",入力!E33)</f>
        <v>ハヤト</v>
      </c>
      <c r="G57" s="33">
        <f>IF(入力!M33="","",入力!M33)</f>
        <v>514384207</v>
      </c>
      <c r="H57" s="33" t="str">
        <f>IF(入力!I33="","",入力!I33)</f>
        <v>千葉市立犢橋小</v>
      </c>
      <c r="I57" s="33">
        <f>IF(入力!G33="","",入力!G33)</f>
        <v>4</v>
      </c>
      <c r="J57" s="33">
        <f>IF(入力!P33="","",入力!P33)</f>
        <v>139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及川</v>
      </c>
      <c r="D58" s="33" t="str">
        <f>IF(入力!E36="","",入力!E36)</f>
        <v>敬太</v>
      </c>
      <c r="E58" s="33" t="str">
        <f>IF(入力!C35="","",入力!C35)</f>
        <v>オイカワ</v>
      </c>
      <c r="F58" s="33" t="str">
        <f>IF(入力!E35="","",入力!E35)</f>
        <v>ケイタ</v>
      </c>
      <c r="G58" s="33">
        <f>IF(入力!M35="","",入力!M35)</f>
        <v>515467703</v>
      </c>
      <c r="H58" s="33" t="str">
        <f>IF(入力!I35="","",入力!I35)</f>
        <v>四街道市立栗山小</v>
      </c>
      <c r="I58" s="33">
        <f>IF(入力!G35="","",入力!G35)</f>
        <v>3</v>
      </c>
      <c r="J58" s="33">
        <f>IF(入力!P35="","",入力!P35)</f>
        <v>133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伊丹</v>
      </c>
      <c r="D59" s="33" t="str">
        <f>IF(入力!E38="","",入力!E38)</f>
        <v>楓真</v>
      </c>
      <c r="E59" s="33" t="str">
        <f>IF(入力!C37="","",入力!C37)</f>
        <v>イタミ</v>
      </c>
      <c r="F59" s="33" t="str">
        <f>IF(入力!E37="","",入力!E37)</f>
        <v>フウマ</v>
      </c>
      <c r="G59" s="33">
        <f>IF(入力!M37="","",入力!M37)</f>
        <v>516645916</v>
      </c>
      <c r="H59" s="33" t="str">
        <f>IF(入力!I37="","",入力!I37)</f>
        <v>四街道市立四和小</v>
      </c>
      <c r="I59" s="33">
        <f>IF(入力!G37="","",入力!G37)</f>
        <v>3</v>
      </c>
      <c r="J59" s="33">
        <f>IF(入力!P37="","",入力!P37)</f>
        <v>133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細川</v>
      </c>
      <c r="D60" s="33" t="str">
        <f>IF(入力!E40="","",入力!E40)</f>
        <v>晴人</v>
      </c>
      <c r="E60" s="33" t="str">
        <f>IF(入力!C39="","",入力!C39)</f>
        <v>ホソカワ</v>
      </c>
      <c r="F60" s="33" t="str">
        <f>IF(入力!E39="","",入力!E39)</f>
        <v>ハルト</v>
      </c>
      <c r="G60" s="33">
        <f>IF(入力!M39="","",入力!M39)</f>
        <v>516876180</v>
      </c>
      <c r="H60" s="33" t="str">
        <f>IF(入力!I39="","",入力!I39)</f>
        <v>千葉市立都賀の台小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髙橋</v>
      </c>
      <c r="D61" s="33" t="str">
        <f>IF(入力!E42="","",入力!E42)</f>
        <v>來夢</v>
      </c>
      <c r="E61" s="33" t="str">
        <f>IF(入力!C41="","",入力!C41)</f>
        <v>タカハシ</v>
      </c>
      <c r="F61" s="33" t="str">
        <f>IF(入力!E41="","",入力!E41)</f>
        <v>ライム</v>
      </c>
      <c r="G61" s="33">
        <f>IF(入力!M41="","",入力!M41)</f>
        <v>516880874</v>
      </c>
      <c r="H61" s="33" t="str">
        <f>IF(入力!I41="","",入力!I41)</f>
        <v>四街道市立四街道小</v>
      </c>
      <c r="I61" s="33">
        <f>IF(入力!G41="","",入力!G41)</f>
        <v>3</v>
      </c>
      <c r="J61" s="33">
        <f>IF(入力!P41="","",入力!P41)</f>
        <v>133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hara</cp:lastModifiedBy>
  <cp:lastPrinted>2019-01-03T23:47:42Z</cp:lastPrinted>
  <dcterms:created xsi:type="dcterms:W3CDTF">2014-04-05T09:56:00Z</dcterms:created>
  <dcterms:modified xsi:type="dcterms:W3CDTF">2019-01-03T23:51:16Z</dcterms:modified>
</cp:coreProperties>
</file>