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ato081\Desktop\４課：真由美さん\海老根\"/>
    </mc:Choice>
  </mc:AlternateContent>
  <xr:revisionPtr revIDLastSave="0" documentId="13_ncr:1_{0CA6B9D5-0E8F-49BC-B36B-6C55C73CA08A}" xr6:coauthVersionLast="46" xr6:coauthVersionMax="46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D24" i="7"/>
  <c r="F24" i="7"/>
  <c r="E24" i="7" l="1"/>
  <c r="C24" i="7"/>
</calcChain>
</file>

<file path=xl/sharedStrings.xml><?xml version="1.0" encoding="utf-8"?>
<sst xmlns="http://schemas.openxmlformats.org/spreadsheetml/2006/main" count="424" uniqueCount="255">
  <si>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</si>
  <si>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</si>
  <si>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</si>
  <si>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</si>
  <si>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</si>
  <si>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</si>
  <si>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</si>
  <si>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</si>
  <si>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</si>
  <si>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</si>
  <si>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</si>
  <si>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</si>
  <si>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</si>
  <si>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</si>
  <si>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</si>
  <si>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</si>
  <si>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</si>
  <si>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</si>
  <si>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</si>
  <si>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</si>
  <si>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</si>
  <si>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</si>
  <si>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</si>
  <si>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</si>
  <si>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</si>
  <si>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</si>
  <si>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</si>
  <si>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</si>
  <si>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</si>
  <si>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</si>
  <si>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</si>
  <si>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</si>
  <si>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</si>
  <si>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</si>
  <si>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</si>
  <si>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</si>
  <si>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</si>
  <si>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</si>
  <si>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</si>
  <si>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</si>
  <si>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</si>
  <si>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</si>
  <si>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</si>
  <si>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</si>
  <si>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</si>
  <si>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</si>
  <si>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</si>
  <si>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</si>
  <si>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</si>
  <si>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</si>
  <si>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</si>
  <si>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</si>
  <si>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</si>
  <si>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</si>
  <si>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</si>
  <si>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</si>
  <si>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</si>
  <si>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</si>
  <si>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</si>
  <si>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</si>
  <si>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</si>
  <si>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</si>
  <si>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</si>
  <si>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</si>
  <si>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</si>
  <si>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</si>
  <si>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</si>
  <si>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</si>
  <si>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</si>
  <si>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</si>
  <si>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</si>
  <si>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</si>
  <si>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</si>
  <si>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</si>
  <si>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</si>
  <si>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</si>
  <si>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</si>
  <si>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</si>
  <si>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</si>
  <si>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</si>
  <si>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</si>
  <si>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</si>
  <si>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</si>
  <si>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</si>
  <si>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</si>
  <si>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</si>
  <si>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</si>
  <si>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</si>
  <si>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</si>
  <si>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</si>
  <si>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</si>
  <si>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</si>
  <si>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</si>
  <si>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</si>
  <si>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</si>
  <si>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</si>
  <si>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</si>
  <si>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</si>
  <si>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</si>
  <si>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</si>
  <si>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</si>
  <si>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</si>
  <si>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</si>
  <si>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</si>
  <si>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</si>
  <si>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</si>
  <si>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</si>
  <si>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</si>
  <si>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</si>
  <si>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</si>
  <si>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</si>
  <si>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</si>
  <si>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</si>
  <si>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</si>
  <si>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</si>
  <si>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</si>
  <si>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</si>
  <si>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</si>
  <si>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</si>
  <si>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</si>
  <si>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</si>
  <si>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</si>
  <si>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</si>
  <si>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</si>
  <si>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</si>
  <si>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</si>
  <si>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</si>
  <si>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</si>
  <si>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</si>
  <si>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</si>
  <si>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</si>
  <si>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</si>
  <si>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</si>
  <si>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</si>
  <si>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</si>
  <si>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</si>
  <si>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</si>
  <si>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</si>
  <si>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</si>
  <si>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</si>
  <si>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</si>
  <si>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</si>
  <si>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</si>
  <si>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</si>
  <si>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</si>
  <si>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</si>
  <si>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</si>
  <si>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</si>
  <si>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</si>
  <si>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</si>
  <si>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</si>
  <si>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</si>
  <si>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</si>
  <si>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</si>
  <si>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</si>
  <si>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</si>
  <si>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</si>
  <si>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</si>
  <si>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</si>
  <si>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</si>
  <si>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</si>
  <si>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</si>
  <si>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</si>
  <si>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</si>
  <si>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</si>
  <si>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</si>
  <si>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</si>
  <si>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</si>
  <si>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</si>
  <si>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</si>
  <si>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</si>
  <si>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</si>
  <si>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</si>
  <si>
    <t>香取市</t>
  </si>
  <si>
    <t>成田</t>
  </si>
  <si>
    <t>佐原</t>
  </si>
  <si>
    <t>岡澤</t>
  </si>
  <si>
    <t>一男</t>
  </si>
  <si>
    <t>オカザワ</t>
  </si>
  <si>
    <t>カズオ</t>
  </si>
  <si>
    <t>浅野</t>
  </si>
  <si>
    <t>和男</t>
  </si>
  <si>
    <t>アサノ</t>
  </si>
  <si>
    <t>星越</t>
  </si>
  <si>
    <t>実</t>
  </si>
  <si>
    <t>ホシコシ</t>
  </si>
  <si>
    <t>ミノル</t>
  </si>
  <si>
    <t>伊藤</t>
  </si>
  <si>
    <t>美幸</t>
  </si>
  <si>
    <t>イトウ</t>
  </si>
  <si>
    <t>ミユキ</t>
  </si>
  <si>
    <t>287</t>
  </si>
  <si>
    <t>0031</t>
  </si>
  <si>
    <t>千葉県香取市新部</t>
  </si>
  <si>
    <t>090</t>
  </si>
  <si>
    <t>3525</t>
  </si>
  <si>
    <t>0971</t>
  </si>
  <si>
    <t>289</t>
  </si>
  <si>
    <t>0313</t>
  </si>
  <si>
    <t>千葉県香取市小見川4866-361-21-1</t>
  </si>
  <si>
    <t>3222</t>
  </si>
  <si>
    <t>9478</t>
  </si>
  <si>
    <t>0328</t>
  </si>
  <si>
    <t>千葉県香取市五郷内2372</t>
  </si>
  <si>
    <t>8893</t>
  </si>
  <si>
    <t>5944</t>
  </si>
  <si>
    <t>香取市丁子1096</t>
  </si>
  <si>
    <t>5432</t>
  </si>
  <si>
    <t>6482</t>
  </si>
  <si>
    <t>大輝</t>
  </si>
  <si>
    <t>ダイキ</t>
  </si>
  <si>
    <t>香取市立小見川中央小学校</t>
  </si>
  <si>
    <t>劉青</t>
  </si>
  <si>
    <t>リュウセイ</t>
  </si>
  <si>
    <t>香取市立佐原小学校</t>
  </si>
  <si>
    <t>相馬</t>
  </si>
  <si>
    <t>宏斗</t>
  </si>
  <si>
    <t>ソウマ</t>
  </si>
  <si>
    <t>ヒロト</t>
  </si>
  <si>
    <t>➀</t>
    <phoneticPr fontId="2"/>
  </si>
  <si>
    <t>藤崎</t>
    <rPh sb="0" eb="2">
      <t>フジサキ</t>
    </rPh>
    <phoneticPr fontId="2"/>
  </si>
  <si>
    <t>哩壮</t>
    <rPh sb="0" eb="1">
      <t>リ</t>
    </rPh>
    <rPh sb="1" eb="2">
      <t>ソウ</t>
    </rPh>
    <phoneticPr fontId="2"/>
  </si>
  <si>
    <t>フジサキ</t>
    <phoneticPr fontId="2"/>
  </si>
  <si>
    <t>リオト</t>
    <phoneticPr fontId="2"/>
  </si>
  <si>
    <t>香取市立新島小学校</t>
    <rPh sb="4" eb="6">
      <t>シンシマ</t>
    </rPh>
    <phoneticPr fontId="2"/>
  </si>
  <si>
    <t>香取市立栗源小学校</t>
    <rPh sb="4" eb="6">
      <t>クリモト</t>
    </rPh>
    <phoneticPr fontId="2"/>
  </si>
  <si>
    <t>杉山</t>
    <rPh sb="0" eb="2">
      <t>スギヤマ</t>
    </rPh>
    <phoneticPr fontId="2"/>
  </si>
  <si>
    <t>スギヤマ</t>
    <phoneticPr fontId="2"/>
  </si>
  <si>
    <t>ナビキ</t>
    <phoneticPr fontId="2"/>
  </si>
  <si>
    <t>翔風</t>
    <rPh sb="0" eb="1">
      <t>ショウ</t>
    </rPh>
    <rPh sb="1" eb="2">
      <t>カゼ</t>
    </rPh>
    <phoneticPr fontId="2"/>
  </si>
  <si>
    <t>イワイ</t>
    <phoneticPr fontId="2"/>
  </si>
  <si>
    <t>ユズル</t>
    <phoneticPr fontId="2"/>
  </si>
  <si>
    <t>岩井</t>
    <rPh sb="0" eb="2">
      <t>イワイ</t>
    </rPh>
    <phoneticPr fontId="2"/>
  </si>
  <si>
    <t>謙</t>
    <rPh sb="0" eb="1">
      <t>ユズル</t>
    </rPh>
    <phoneticPr fontId="2"/>
  </si>
  <si>
    <t>ハマダ</t>
    <phoneticPr fontId="2"/>
  </si>
  <si>
    <t>リョウマ</t>
    <phoneticPr fontId="2"/>
  </si>
  <si>
    <t>濵田</t>
    <rPh sb="0" eb="2">
      <t>ハマダ</t>
    </rPh>
    <phoneticPr fontId="2"/>
  </si>
  <si>
    <t>遼真</t>
    <rPh sb="0" eb="2">
      <t>リョウマ</t>
    </rPh>
    <phoneticPr fontId="2"/>
  </si>
  <si>
    <t>フセ</t>
    <phoneticPr fontId="2"/>
  </si>
  <si>
    <t>ユウセイ</t>
    <phoneticPr fontId="2"/>
  </si>
  <si>
    <t>布施</t>
    <rPh sb="0" eb="2">
      <t>フセ</t>
    </rPh>
    <phoneticPr fontId="2"/>
  </si>
  <si>
    <t>裕惺</t>
    <rPh sb="0" eb="2">
      <t>ユウセイ</t>
    </rPh>
    <phoneticPr fontId="2"/>
  </si>
  <si>
    <t>イトウ</t>
    <phoneticPr fontId="2"/>
  </si>
  <si>
    <t>ミズチカ</t>
    <phoneticPr fontId="2"/>
  </si>
  <si>
    <t>伊藤</t>
    <rPh sb="0" eb="2">
      <t>イトウ</t>
    </rPh>
    <phoneticPr fontId="2"/>
  </si>
  <si>
    <t>劉佳</t>
    <rPh sb="0" eb="1">
      <t>リュウ</t>
    </rPh>
    <rPh sb="1" eb="2">
      <t>カ</t>
    </rPh>
    <phoneticPr fontId="2"/>
  </si>
  <si>
    <t>カトリ</t>
    <phoneticPr fontId="2"/>
  </si>
  <si>
    <t>香取</t>
    <phoneticPr fontId="2"/>
  </si>
  <si>
    <t>ナカジョウ</t>
    <phoneticPr fontId="2"/>
  </si>
  <si>
    <t>類</t>
    <rPh sb="0" eb="1">
      <t>ルイ</t>
    </rPh>
    <phoneticPr fontId="2"/>
  </si>
  <si>
    <t>仲條</t>
    <rPh sb="0" eb="2">
      <t>ナカジョウ</t>
    </rPh>
    <phoneticPr fontId="2"/>
  </si>
  <si>
    <t>ハヤテ</t>
    <phoneticPr fontId="2"/>
  </si>
  <si>
    <t>颯</t>
    <rPh sb="0" eb="1">
      <t>ハヤテ</t>
    </rPh>
    <phoneticPr fontId="2"/>
  </si>
  <si>
    <t>香取市立竟成小学校</t>
    <rPh sb="4" eb="5">
      <t>ケイ</t>
    </rPh>
    <rPh sb="5" eb="6">
      <t>セイ</t>
    </rPh>
    <rPh sb="6" eb="9">
      <t>ショウガッコウ</t>
    </rPh>
    <phoneticPr fontId="2"/>
  </si>
  <si>
    <t>ルイ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</si>
</sst>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6" fillId="0" borderId="84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36" fillId="0" borderId="90" xfId="0" applyFont="1" applyBorder="1" applyAlignment="1" applyProtection="1">
      <alignment horizontal="center" vertical="center"/>
      <protection locked="0"/>
    </xf>
    <xf numFmtId="0" fontId="6" fillId="0" borderId="91" xfId="0" applyFont="1" applyBorder="1" applyAlignment="1" applyProtection="1">
      <alignment horizontal="center" vertical="center"/>
      <protection locked="0"/>
    </xf>
    <xf numFmtId="0" fontId="36" fillId="0" borderId="89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7" zoomScaleNormal="100" workbookViewId="0">
      <selection activeCell="I45" sqref="I45:L4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1" t="s">
        <v>167</v>
      </c>
      <c r="B2" s="222"/>
      <c r="C2" s="223"/>
      <c r="D2" s="224"/>
      <c r="E2" s="224"/>
      <c r="F2" s="224"/>
      <c r="G2" s="224"/>
      <c r="H2" s="224"/>
      <c r="I2" s="225"/>
      <c r="J2" s="86" t="s">
        <v>165</v>
      </c>
      <c r="K2" s="87"/>
      <c r="L2" s="87"/>
      <c r="M2" s="87"/>
      <c r="N2" s="87"/>
      <c r="O2" s="88"/>
      <c r="P2" s="86" t="s">
        <v>144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4" t="s">
        <v>147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137</v>
      </c>
      <c r="AW2" t="s">
        <v>157</v>
      </c>
      <c r="AX2" t="s">
        <v>158</v>
      </c>
    </row>
    <row r="3" spans="1:51" ht="24" customHeight="1">
      <c r="A3" s="226" t="s">
        <v>81</v>
      </c>
      <c r="B3" s="227"/>
      <c r="C3" s="228" t="s">
        <v>172</v>
      </c>
      <c r="D3" s="229"/>
      <c r="E3" s="229"/>
      <c r="F3" s="229"/>
      <c r="G3" s="229"/>
      <c r="H3" s="229"/>
      <c r="I3" s="230"/>
      <c r="J3" s="83" t="s">
        <v>137</v>
      </c>
      <c r="K3" s="84"/>
      <c r="L3" s="84"/>
      <c r="M3" s="84"/>
      <c r="N3" s="84"/>
      <c r="O3" s="85"/>
      <c r="P3" s="212" t="s">
        <v>173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6" t="s">
        <v>158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138</v>
      </c>
      <c r="AW3" t="s">
        <v>156</v>
      </c>
      <c r="AX3" t="s">
        <v>159</v>
      </c>
      <c r="AY3" t="s">
        <v>160</v>
      </c>
    </row>
    <row r="4" spans="1:51" ht="20.100000000000001" customHeight="1">
      <c r="A4" s="103" t="s">
        <v>168</v>
      </c>
      <c r="B4" s="104"/>
      <c r="C4" s="93">
        <v>430814915</v>
      </c>
      <c r="D4" s="94"/>
      <c r="E4" s="94"/>
      <c r="F4" s="94"/>
      <c r="G4" s="94"/>
      <c r="H4" s="94"/>
      <c r="I4" s="95"/>
      <c r="J4" s="112" t="s">
        <v>163</v>
      </c>
      <c r="K4" s="113"/>
      <c r="L4" s="113"/>
      <c r="M4" s="113"/>
      <c r="N4" s="113"/>
      <c r="O4" s="114"/>
      <c r="P4" s="201" t="s">
        <v>141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2"/>
      <c r="AT4" s="56"/>
      <c r="AV4" s="43" t="s">
        <v>139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162</v>
      </c>
      <c r="B5" s="106"/>
      <c r="C5" s="96"/>
      <c r="D5" s="97"/>
      <c r="E5" s="97"/>
      <c r="F5" s="97"/>
      <c r="G5" s="97"/>
      <c r="H5" s="97"/>
      <c r="I5" s="98"/>
      <c r="J5" s="145">
        <v>14003</v>
      </c>
      <c r="K5" s="145"/>
      <c r="L5" s="145"/>
      <c r="M5" s="145"/>
      <c r="N5" s="145"/>
      <c r="O5" s="145"/>
      <c r="P5" s="203" t="s">
        <v>174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 t="s">
        <v>175</v>
      </c>
      <c r="AF5" s="203"/>
      <c r="AG5" s="203"/>
      <c r="AH5" s="203"/>
      <c r="AI5" s="203"/>
      <c r="AJ5" s="203"/>
      <c r="AK5" s="204"/>
      <c r="AL5" s="204"/>
      <c r="AM5" s="204"/>
      <c r="AN5" s="204"/>
      <c r="AO5" s="204"/>
      <c r="AP5" s="204"/>
      <c r="AQ5" s="204"/>
      <c r="AR5" s="204"/>
      <c r="AS5" s="205"/>
      <c r="AT5" s="56"/>
      <c r="AV5" s="43" t="s">
        <v>140</v>
      </c>
      <c r="AW5" t="s">
        <v>164</v>
      </c>
    </row>
    <row r="6" spans="1:51" ht="22.5" customHeight="1">
      <c r="A6" s="99" t="s">
        <v>1</v>
      </c>
      <c r="B6" s="100"/>
      <c r="C6" s="240" t="s">
        <v>153</v>
      </c>
      <c r="D6" s="241"/>
      <c r="E6" s="207" t="s">
        <v>154</v>
      </c>
      <c r="F6" s="208"/>
      <c r="G6" s="91" t="s">
        <v>17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2" t="s">
        <v>142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143</v>
      </c>
      <c r="AL6" s="211"/>
      <c r="AM6" s="211"/>
      <c r="AN6" s="211"/>
      <c r="AO6" s="211"/>
      <c r="AP6" s="211"/>
      <c r="AQ6" s="211"/>
      <c r="AR6" s="211"/>
      <c r="AS6" s="211"/>
      <c r="AT6" s="57" t="s">
        <v>105</v>
      </c>
    </row>
    <row r="7" spans="1:51" ht="13.5" customHeight="1">
      <c r="A7" s="99"/>
      <c r="B7" s="100"/>
      <c r="C7" s="146" t="s">
        <v>178</v>
      </c>
      <c r="D7" s="110"/>
      <c r="E7" s="110" t="s">
        <v>179</v>
      </c>
      <c r="F7" s="111"/>
      <c r="G7" s="92">
        <v>507243617</v>
      </c>
      <c r="H7" s="92"/>
      <c r="I7" s="92"/>
      <c r="J7" s="92">
        <v>16927</v>
      </c>
      <c r="K7" s="92"/>
      <c r="L7" s="92"/>
      <c r="M7" s="92"/>
      <c r="N7" s="92"/>
      <c r="O7" s="92"/>
      <c r="P7" s="89" t="s">
        <v>67</v>
      </c>
      <c r="Q7" s="90"/>
      <c r="R7" s="108" t="s">
        <v>191</v>
      </c>
      <c r="S7" s="108"/>
      <c r="T7" s="108"/>
      <c r="U7" s="108"/>
      <c r="V7" s="50" t="s">
        <v>68</v>
      </c>
      <c r="W7" s="107" t="s">
        <v>192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69</v>
      </c>
      <c r="AL7" s="147" t="s">
        <v>194</v>
      </c>
      <c r="AM7" s="147"/>
      <c r="AN7" s="147"/>
      <c r="AO7" s="147"/>
      <c r="AP7" s="147"/>
      <c r="AQ7" s="147"/>
      <c r="AR7" s="147"/>
      <c r="AS7" s="59" t="s">
        <v>70</v>
      </c>
      <c r="AT7" s="270">
        <v>63</v>
      </c>
    </row>
    <row r="8" spans="1:51" ht="18" customHeight="1">
      <c r="A8" s="99"/>
      <c r="B8" s="100"/>
      <c r="C8" s="153" t="s">
        <v>176</v>
      </c>
      <c r="D8" s="137"/>
      <c r="E8" s="137" t="s">
        <v>177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8" t="s">
        <v>193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195</v>
      </c>
      <c r="AL8" s="151"/>
      <c r="AM8" s="151"/>
      <c r="AN8" s="151"/>
      <c r="AO8" s="60" t="s">
        <v>68</v>
      </c>
      <c r="AP8" s="151" t="s">
        <v>196</v>
      </c>
      <c r="AQ8" s="151"/>
      <c r="AR8" s="151"/>
      <c r="AS8" s="152"/>
      <c r="AT8" s="270"/>
    </row>
    <row r="9" spans="1:51" ht="14.45" customHeight="1">
      <c r="A9" s="99" t="s">
        <v>2</v>
      </c>
      <c r="B9" s="100"/>
      <c r="C9" s="146" t="s">
        <v>182</v>
      </c>
      <c r="D9" s="110"/>
      <c r="E9" s="110" t="s">
        <v>179</v>
      </c>
      <c r="F9" s="111"/>
      <c r="G9" s="92">
        <v>513493802</v>
      </c>
      <c r="H9" s="92"/>
      <c r="I9" s="92"/>
      <c r="J9" s="92"/>
      <c r="K9" s="92"/>
      <c r="L9" s="92"/>
      <c r="M9" s="92"/>
      <c r="N9" s="92"/>
      <c r="O9" s="92"/>
      <c r="P9" s="89" t="s">
        <v>67</v>
      </c>
      <c r="Q9" s="90"/>
      <c r="R9" s="108" t="s">
        <v>197</v>
      </c>
      <c r="S9" s="108"/>
      <c r="T9" s="108"/>
      <c r="U9" s="108"/>
      <c r="V9" s="50" t="s">
        <v>68</v>
      </c>
      <c r="W9" s="107" t="s">
        <v>198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69</v>
      </c>
      <c r="AL9" s="147" t="s">
        <v>194</v>
      </c>
      <c r="AM9" s="147"/>
      <c r="AN9" s="147"/>
      <c r="AO9" s="147"/>
      <c r="AP9" s="147"/>
      <c r="AQ9" s="147"/>
      <c r="AR9" s="147"/>
      <c r="AS9" s="59" t="s">
        <v>70</v>
      </c>
      <c r="AT9" s="271">
        <v>58</v>
      </c>
    </row>
    <row r="10" spans="1:51" ht="18" customHeight="1">
      <c r="A10" s="99"/>
      <c r="B10" s="100"/>
      <c r="C10" s="153" t="s">
        <v>180</v>
      </c>
      <c r="D10" s="137"/>
      <c r="E10" s="137" t="s">
        <v>181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199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9"/>
      <c r="AK10" s="150" t="s">
        <v>200</v>
      </c>
      <c r="AL10" s="151"/>
      <c r="AM10" s="151"/>
      <c r="AN10" s="151"/>
      <c r="AO10" s="60" t="s">
        <v>68</v>
      </c>
      <c r="AP10" s="151" t="s">
        <v>201</v>
      </c>
      <c r="AQ10" s="151"/>
      <c r="AR10" s="151"/>
      <c r="AS10" s="152"/>
      <c r="AT10" s="271"/>
    </row>
    <row r="11" spans="1:51" ht="14.45" customHeight="1">
      <c r="A11" s="99" t="s">
        <v>3</v>
      </c>
      <c r="B11" s="100"/>
      <c r="C11" s="146" t="s">
        <v>185</v>
      </c>
      <c r="D11" s="110"/>
      <c r="E11" s="110" t="s">
        <v>186</v>
      </c>
      <c r="F11" s="111"/>
      <c r="G11" s="92">
        <v>516730995</v>
      </c>
      <c r="H11" s="92"/>
      <c r="I11" s="92"/>
      <c r="J11" s="92"/>
      <c r="K11" s="92"/>
      <c r="L11" s="92"/>
      <c r="M11" s="92"/>
      <c r="N11" s="92"/>
      <c r="O11" s="92"/>
      <c r="P11" s="89" t="s">
        <v>67</v>
      </c>
      <c r="Q11" s="90"/>
      <c r="R11" s="108" t="s">
        <v>197</v>
      </c>
      <c r="S11" s="108"/>
      <c r="T11" s="108"/>
      <c r="U11" s="108"/>
      <c r="V11" s="50" t="s">
        <v>68</v>
      </c>
      <c r="W11" s="107" t="s">
        <v>202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69</v>
      </c>
      <c r="AL11" s="147" t="s">
        <v>194</v>
      </c>
      <c r="AM11" s="147"/>
      <c r="AN11" s="147"/>
      <c r="AO11" s="147"/>
      <c r="AP11" s="147"/>
      <c r="AQ11" s="147"/>
      <c r="AR11" s="147"/>
      <c r="AS11" s="59" t="s">
        <v>70</v>
      </c>
      <c r="AT11" s="271">
        <v>39</v>
      </c>
    </row>
    <row r="12" spans="1:51" ht="18" customHeight="1">
      <c r="A12" s="99"/>
      <c r="B12" s="100"/>
      <c r="C12" s="153" t="s">
        <v>183</v>
      </c>
      <c r="D12" s="137"/>
      <c r="E12" s="137" t="s">
        <v>184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203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9"/>
      <c r="AK12" s="150" t="s">
        <v>204</v>
      </c>
      <c r="AL12" s="151"/>
      <c r="AM12" s="151"/>
      <c r="AN12" s="151"/>
      <c r="AO12" s="60" t="s">
        <v>68</v>
      </c>
      <c r="AP12" s="151" t="s">
        <v>205</v>
      </c>
      <c r="AQ12" s="151"/>
      <c r="AR12" s="151"/>
      <c r="AS12" s="152"/>
      <c r="AT12" s="271"/>
    </row>
    <row r="13" spans="1:51" ht="15" customHeight="1">
      <c r="A13" s="99" t="s">
        <v>4</v>
      </c>
      <c r="B13" s="100"/>
      <c r="C13" s="146" t="s">
        <v>189</v>
      </c>
      <c r="D13" s="110"/>
      <c r="E13" s="110" t="s">
        <v>190</v>
      </c>
      <c r="F13" s="111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272"/>
    </row>
    <row r="14" spans="1:51" ht="18" customHeight="1">
      <c r="A14" s="99"/>
      <c r="B14" s="100"/>
      <c r="C14" s="153" t="s">
        <v>187</v>
      </c>
      <c r="D14" s="137"/>
      <c r="E14" s="137" t="s">
        <v>188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272"/>
    </row>
    <row r="15" spans="1:51" ht="15" customHeight="1">
      <c r="A15" s="144" t="s">
        <v>145</v>
      </c>
      <c r="B15" s="100"/>
      <c r="C15" s="146" t="s">
        <v>189</v>
      </c>
      <c r="D15" s="110"/>
      <c r="E15" s="110" t="s">
        <v>190</v>
      </c>
      <c r="F15" s="111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67</v>
      </c>
      <c r="Q15" s="90"/>
      <c r="R15" s="108" t="s">
        <v>197</v>
      </c>
      <c r="S15" s="108"/>
      <c r="T15" s="108"/>
      <c r="U15" s="108"/>
      <c r="V15" s="49" t="s">
        <v>68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69</v>
      </c>
      <c r="AL15" s="147" t="s">
        <v>194</v>
      </c>
      <c r="AM15" s="147"/>
      <c r="AN15" s="147"/>
      <c r="AO15" s="147"/>
      <c r="AP15" s="147"/>
      <c r="AQ15" s="147"/>
      <c r="AR15" s="147"/>
      <c r="AS15" s="59" t="s">
        <v>70</v>
      </c>
      <c r="AT15" s="271">
        <v>35</v>
      </c>
    </row>
    <row r="16" spans="1:51" ht="18" customHeight="1">
      <c r="A16" s="99"/>
      <c r="B16" s="100"/>
      <c r="C16" s="153" t="s">
        <v>187</v>
      </c>
      <c r="D16" s="137"/>
      <c r="E16" s="137" t="s">
        <v>188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48" t="s">
        <v>206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9"/>
      <c r="AK16" s="150" t="s">
        <v>207</v>
      </c>
      <c r="AL16" s="151"/>
      <c r="AM16" s="151"/>
      <c r="AN16" s="151"/>
      <c r="AO16" s="60" t="s">
        <v>68</v>
      </c>
      <c r="AP16" s="151" t="s">
        <v>208</v>
      </c>
      <c r="AQ16" s="151"/>
      <c r="AR16" s="151"/>
      <c r="AS16" s="152"/>
      <c r="AT16" s="271"/>
    </row>
    <row r="17" spans="1:46">
      <c r="A17" s="99" t="s">
        <v>6</v>
      </c>
      <c r="B17" s="100"/>
      <c r="C17" s="158" t="str">
        <f>IF(P16="","",P16)</f>
        <v>香取市丁子1096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090-5432-6482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8</v>
      </c>
      <c r="B21" s="100"/>
      <c r="C21" s="77">
        <v>90</v>
      </c>
      <c r="D21" s="78"/>
      <c r="E21" s="78">
        <v>5432</v>
      </c>
      <c r="F21" s="78"/>
      <c r="G21" s="78">
        <v>6482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170</v>
      </c>
      <c r="B23" s="141" t="s">
        <v>9</v>
      </c>
      <c r="C23" s="159" t="s">
        <v>151</v>
      </c>
      <c r="D23" s="160"/>
      <c r="E23" s="161" t="s">
        <v>152</v>
      </c>
      <c r="F23" s="162"/>
      <c r="G23" s="141" t="s">
        <v>11</v>
      </c>
      <c r="H23" s="141"/>
      <c r="I23" s="141" t="s">
        <v>12</v>
      </c>
      <c r="J23" s="141"/>
      <c r="K23" s="141"/>
      <c r="L23" s="141"/>
      <c r="M23" s="141" t="s">
        <v>16</v>
      </c>
      <c r="N23" s="141"/>
      <c r="O23" s="141"/>
      <c r="P23" s="237" t="s">
        <v>146</v>
      </c>
      <c r="Q23" s="141"/>
      <c r="R23" s="141"/>
      <c r="S23" s="141"/>
      <c r="T23" s="23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9" t="s">
        <v>149</v>
      </c>
      <c r="D24" s="170"/>
      <c r="E24" s="171" t="s">
        <v>150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9"/>
      <c r="U24" s="1"/>
      <c r="V24" s="1"/>
      <c r="W24" s="1"/>
      <c r="X24" s="1"/>
      <c r="Y24" s="154" t="s">
        <v>80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9">
        <v>1</v>
      </c>
      <c r="B25" s="157" t="s">
        <v>219</v>
      </c>
      <c r="C25" s="146" t="s">
        <v>185</v>
      </c>
      <c r="D25" s="110"/>
      <c r="E25" s="110" t="s">
        <v>210</v>
      </c>
      <c r="F25" s="111"/>
      <c r="G25" s="115">
        <v>6</v>
      </c>
      <c r="H25" s="117"/>
      <c r="I25" s="115" t="s">
        <v>211</v>
      </c>
      <c r="J25" s="116"/>
      <c r="K25" s="116"/>
      <c r="L25" s="117"/>
      <c r="M25" s="115">
        <v>516716994</v>
      </c>
      <c r="N25" s="116"/>
      <c r="O25" s="117"/>
      <c r="P25" s="115">
        <v>162</v>
      </c>
      <c r="Q25" s="116"/>
      <c r="R25" s="116"/>
      <c r="S25" s="116"/>
      <c r="T25" s="121"/>
      <c r="U25" s="1"/>
      <c r="V25" s="1"/>
      <c r="W25" s="1"/>
      <c r="X25" s="1"/>
      <c r="Y25" s="123">
        <v>11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53" t="s">
        <v>183</v>
      </c>
      <c r="D26" s="137"/>
      <c r="E26" s="137" t="s">
        <v>209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9">
        <v>2</v>
      </c>
      <c r="B27" s="131">
        <v>2</v>
      </c>
      <c r="C27" s="146" t="s">
        <v>189</v>
      </c>
      <c r="D27" s="110"/>
      <c r="E27" s="110" t="s">
        <v>213</v>
      </c>
      <c r="F27" s="111"/>
      <c r="G27" s="115">
        <v>5</v>
      </c>
      <c r="H27" s="117"/>
      <c r="I27" s="115" t="s">
        <v>214</v>
      </c>
      <c r="J27" s="116"/>
      <c r="K27" s="116"/>
      <c r="L27" s="117"/>
      <c r="M27" s="115">
        <v>516811200</v>
      </c>
      <c r="N27" s="116"/>
      <c r="O27" s="117"/>
      <c r="P27" s="115">
        <v>155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53" t="s">
        <v>187</v>
      </c>
      <c r="D28" s="137"/>
      <c r="E28" s="137" t="s">
        <v>212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9">
        <v>3</v>
      </c>
      <c r="B29" s="131">
        <v>3</v>
      </c>
      <c r="C29" s="146" t="s">
        <v>217</v>
      </c>
      <c r="D29" s="110"/>
      <c r="E29" s="110" t="s">
        <v>218</v>
      </c>
      <c r="F29" s="111"/>
      <c r="G29" s="115">
        <v>5</v>
      </c>
      <c r="H29" s="117"/>
      <c r="I29" s="115" t="s">
        <v>214</v>
      </c>
      <c r="J29" s="116"/>
      <c r="K29" s="116"/>
      <c r="L29" s="117"/>
      <c r="M29" s="115">
        <v>516976028</v>
      </c>
      <c r="N29" s="116"/>
      <c r="O29" s="117"/>
      <c r="P29" s="115">
        <v>139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53" t="s">
        <v>215</v>
      </c>
      <c r="D30" s="137"/>
      <c r="E30" s="137" t="s">
        <v>216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9">
        <v>4</v>
      </c>
      <c r="B31" s="131">
        <v>4</v>
      </c>
      <c r="C31" s="133" t="s">
        <v>222</v>
      </c>
      <c r="D31" s="110"/>
      <c r="E31" s="134" t="s">
        <v>223</v>
      </c>
      <c r="F31" s="111"/>
      <c r="G31" s="115">
        <v>5</v>
      </c>
      <c r="H31" s="117"/>
      <c r="I31" s="115" t="s">
        <v>214</v>
      </c>
      <c r="J31" s="116"/>
      <c r="K31" s="116"/>
      <c r="L31" s="117"/>
      <c r="M31" s="115">
        <v>520679304</v>
      </c>
      <c r="N31" s="116"/>
      <c r="O31" s="117"/>
      <c r="P31" s="115">
        <v>142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220</v>
      </c>
      <c r="D32" s="137"/>
      <c r="E32" s="138" t="s">
        <v>221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118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9">
        <v>5</v>
      </c>
      <c r="B33" s="131">
        <v>5</v>
      </c>
      <c r="C33" s="133" t="s">
        <v>227</v>
      </c>
      <c r="D33" s="110"/>
      <c r="E33" s="134" t="s">
        <v>228</v>
      </c>
      <c r="F33" s="111"/>
      <c r="G33" s="115">
        <v>6</v>
      </c>
      <c r="H33" s="117"/>
      <c r="I33" s="140" t="s">
        <v>224</v>
      </c>
      <c r="J33" s="116"/>
      <c r="K33" s="116"/>
      <c r="L33" s="117"/>
      <c r="M33" s="115">
        <v>520978278</v>
      </c>
      <c r="N33" s="116"/>
      <c r="O33" s="117"/>
      <c r="P33" s="115">
        <v>155</v>
      </c>
      <c r="Q33" s="116"/>
      <c r="R33" s="116"/>
      <c r="S33" s="116"/>
      <c r="T33" s="121"/>
      <c r="U33" s="1"/>
      <c r="V33" s="1"/>
      <c r="W33" s="1"/>
      <c r="X33" s="1"/>
      <c r="Y33" s="231">
        <v>1</v>
      </c>
      <c r="Z33" s="232"/>
      <c r="AA33" s="232"/>
      <c r="AB33" s="232"/>
      <c r="AC33" s="232"/>
      <c r="AD33" s="232"/>
      <c r="AE33" s="232"/>
      <c r="AF33" s="232"/>
      <c r="AG33" s="2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226</v>
      </c>
      <c r="D34" s="137"/>
      <c r="E34" s="138" t="s">
        <v>229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34"/>
      <c r="Z34" s="235"/>
      <c r="AA34" s="235"/>
      <c r="AB34" s="235"/>
      <c r="AC34" s="235"/>
      <c r="AD34" s="235"/>
      <c r="AE34" s="235"/>
      <c r="AF34" s="235"/>
      <c r="AG34" s="2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9">
        <v>6</v>
      </c>
      <c r="B35" s="131">
        <v>6</v>
      </c>
      <c r="C35" s="133" t="s">
        <v>230</v>
      </c>
      <c r="D35" s="110"/>
      <c r="E35" s="134" t="s">
        <v>231</v>
      </c>
      <c r="F35" s="111"/>
      <c r="G35" s="115">
        <v>6</v>
      </c>
      <c r="H35" s="117"/>
      <c r="I35" s="140" t="s">
        <v>225</v>
      </c>
      <c r="J35" s="116"/>
      <c r="K35" s="116"/>
      <c r="L35" s="117"/>
      <c r="M35" s="115">
        <v>520978308</v>
      </c>
      <c r="N35" s="116"/>
      <c r="O35" s="117"/>
      <c r="P35" s="115">
        <v>173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232</v>
      </c>
      <c r="D36" s="137"/>
      <c r="E36" s="138" t="s">
        <v>233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9">
        <v>7</v>
      </c>
      <c r="B37" s="131">
        <v>7</v>
      </c>
      <c r="C37" s="133" t="s">
        <v>234</v>
      </c>
      <c r="D37" s="110"/>
      <c r="E37" s="134" t="s">
        <v>235</v>
      </c>
      <c r="F37" s="111"/>
      <c r="G37" s="115">
        <v>4</v>
      </c>
      <c r="H37" s="117"/>
      <c r="I37" s="140" t="s">
        <v>224</v>
      </c>
      <c r="J37" s="116"/>
      <c r="K37" s="116"/>
      <c r="L37" s="117"/>
      <c r="M37" s="115">
        <v>520845259</v>
      </c>
      <c r="N37" s="116"/>
      <c r="O37" s="117"/>
      <c r="P37" s="115">
        <v>145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236</v>
      </c>
      <c r="D38" s="137"/>
      <c r="E38" s="138" t="s">
        <v>237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9">
        <v>8</v>
      </c>
      <c r="B39" s="131">
        <v>8</v>
      </c>
      <c r="C39" s="133" t="s">
        <v>238</v>
      </c>
      <c r="D39" s="110"/>
      <c r="E39" s="134" t="s">
        <v>239</v>
      </c>
      <c r="F39" s="111"/>
      <c r="G39" s="115">
        <v>3</v>
      </c>
      <c r="H39" s="117"/>
      <c r="I39" s="115" t="s">
        <v>214</v>
      </c>
      <c r="J39" s="116"/>
      <c r="K39" s="116"/>
      <c r="L39" s="117"/>
      <c r="M39" s="115">
        <v>519882425</v>
      </c>
      <c r="N39" s="116"/>
      <c r="O39" s="117"/>
      <c r="P39" s="115">
        <v>140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240</v>
      </c>
      <c r="D40" s="137"/>
      <c r="E40" s="138" t="s">
        <v>241</v>
      </c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9">
        <v>9</v>
      </c>
      <c r="B41" s="131">
        <v>9</v>
      </c>
      <c r="C41" s="133" t="s">
        <v>242</v>
      </c>
      <c r="D41" s="110"/>
      <c r="E41" s="134" t="s">
        <v>243</v>
      </c>
      <c r="F41" s="111"/>
      <c r="G41" s="115">
        <v>3</v>
      </c>
      <c r="H41" s="117"/>
      <c r="I41" s="115" t="s">
        <v>214</v>
      </c>
      <c r="J41" s="116"/>
      <c r="K41" s="116"/>
      <c r="L41" s="117"/>
      <c r="M41" s="115">
        <v>519113178</v>
      </c>
      <c r="N41" s="116"/>
      <c r="O41" s="117"/>
      <c r="P41" s="115">
        <v>125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244</v>
      </c>
      <c r="D42" s="137"/>
      <c r="E42" s="138" t="s">
        <v>245</v>
      </c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9">
        <v>10</v>
      </c>
      <c r="B43" s="131">
        <v>10</v>
      </c>
      <c r="C43" s="133" t="s">
        <v>248</v>
      </c>
      <c r="D43" s="110"/>
      <c r="E43" s="134" t="s">
        <v>254</v>
      </c>
      <c r="F43" s="111"/>
      <c r="G43" s="115">
        <v>3</v>
      </c>
      <c r="H43" s="117"/>
      <c r="I43" s="115" t="s">
        <v>214</v>
      </c>
      <c r="J43" s="116"/>
      <c r="K43" s="116"/>
      <c r="L43" s="117"/>
      <c r="M43" s="115">
        <v>519571206</v>
      </c>
      <c r="N43" s="116"/>
      <c r="O43" s="117"/>
      <c r="P43" s="115">
        <v>133</v>
      </c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250</v>
      </c>
      <c r="D44" s="137"/>
      <c r="E44" s="138" t="s">
        <v>249</v>
      </c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9">
        <v>11</v>
      </c>
      <c r="B45" s="131">
        <v>11</v>
      </c>
      <c r="C45" s="178" t="s">
        <v>246</v>
      </c>
      <c r="D45" s="215"/>
      <c r="E45" s="180" t="s">
        <v>251</v>
      </c>
      <c r="F45" s="216"/>
      <c r="G45" s="115">
        <v>4</v>
      </c>
      <c r="H45" s="117"/>
      <c r="I45" s="140" t="s">
        <v>253</v>
      </c>
      <c r="J45" s="116"/>
      <c r="K45" s="116"/>
      <c r="L45" s="117"/>
      <c r="M45" s="115">
        <v>520895469</v>
      </c>
      <c r="N45" s="116"/>
      <c r="O45" s="117"/>
      <c r="P45" s="115">
        <v>131</v>
      </c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217" t="s">
        <v>247</v>
      </c>
      <c r="D46" s="218"/>
      <c r="E46" s="219" t="s">
        <v>252</v>
      </c>
      <c r="F46" s="22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9">
        <v>12</v>
      </c>
      <c r="B47" s="131"/>
      <c r="C47" s="178"/>
      <c r="D47" s="179"/>
      <c r="E47" s="180"/>
      <c r="F47" s="181"/>
      <c r="G47" s="115"/>
      <c r="H47" s="117"/>
      <c r="I47" s="140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82"/>
      <c r="D48" s="183"/>
      <c r="E48" s="184"/>
      <c r="F48" s="185"/>
      <c r="G48" s="173"/>
      <c r="H48" s="174"/>
      <c r="I48" s="118"/>
      <c r="J48" s="119"/>
      <c r="K48" s="119"/>
      <c r="L48" s="120"/>
      <c r="M48" s="173"/>
      <c r="N48" s="175"/>
      <c r="O48" s="174"/>
      <c r="P48" s="173"/>
      <c r="Q48" s="175"/>
      <c r="R48" s="175"/>
      <c r="S48" s="175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0">
        <v>13</v>
      </c>
      <c r="B49" s="251"/>
      <c r="C49" s="253"/>
      <c r="D49" s="254"/>
      <c r="E49" s="255"/>
      <c r="F49" s="256"/>
      <c r="G49" s="242"/>
      <c r="H49" s="244"/>
      <c r="I49" s="140"/>
      <c r="J49" s="116"/>
      <c r="K49" s="116"/>
      <c r="L49" s="117"/>
      <c r="M49" s="242"/>
      <c r="N49" s="243"/>
      <c r="O49" s="244"/>
      <c r="P49" s="242"/>
      <c r="Q49" s="243"/>
      <c r="R49" s="243"/>
      <c r="S49" s="243"/>
      <c r="T49" s="24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2"/>
      <c r="C50" s="257"/>
      <c r="D50" s="258"/>
      <c r="E50" s="259"/>
      <c r="F50" s="260"/>
      <c r="G50" s="245"/>
      <c r="H50" s="247"/>
      <c r="I50" s="118"/>
      <c r="J50" s="119"/>
      <c r="K50" s="119"/>
      <c r="L50" s="120"/>
      <c r="M50" s="245"/>
      <c r="N50" s="246"/>
      <c r="O50" s="247"/>
      <c r="P50" s="245"/>
      <c r="Q50" s="246"/>
      <c r="R50" s="246"/>
      <c r="S50" s="246"/>
      <c r="T50" s="24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1"/>
      <c r="C51" s="266"/>
      <c r="D51" s="254"/>
      <c r="E51" s="254"/>
      <c r="F51" s="256"/>
      <c r="G51" s="242"/>
      <c r="H51" s="244"/>
      <c r="I51" s="242"/>
      <c r="J51" s="243"/>
      <c r="K51" s="243"/>
      <c r="L51" s="244"/>
      <c r="M51" s="242"/>
      <c r="N51" s="243"/>
      <c r="O51" s="244"/>
      <c r="P51" s="242"/>
      <c r="Q51" s="243"/>
      <c r="R51" s="243"/>
      <c r="S51" s="243"/>
      <c r="T51" s="24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7"/>
      <c r="D52" s="268"/>
      <c r="E52" s="268"/>
      <c r="F52" s="269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148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6" t="s">
        <v>166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73">
        <f>LEN(A55)</f>
        <v>0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2" t="s">
        <v>20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19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>
        <f>IF(入力!J7="","",入力!J7)</f>
        <v>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星越　実</v>
      </c>
      <c r="D11" s="289"/>
      <c r="E11" s="289"/>
      <c r="F11" s="289"/>
      <c r="G11" s="278">
        <f>IF(入力!G11="","",入力!G11)</f>
        <v>516730995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伊藤　美幸</v>
      </c>
      <c r="D13" s="289"/>
      <c r="E13" s="289"/>
      <c r="F13" s="289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6"/>
      <c r="B14" s="276"/>
      <c r="C14" s="290"/>
      <c r="D14" s="291"/>
      <c r="E14" s="291"/>
      <c r="F14" s="291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6" t="s">
        <v>5</v>
      </c>
      <c r="B15" s="276"/>
      <c r="C15" s="288" t="str">
        <f>IF(入力!C16="","",入力!C16&amp;"　"&amp;入力!E16)</f>
        <v>伊藤　美幸</v>
      </c>
      <c r="D15" s="289"/>
      <c r="E15" s="289"/>
      <c r="F15" s="286" t="s">
        <v>18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6"/>
      <c r="B16" s="276"/>
      <c r="C16" s="290"/>
      <c r="D16" s="291"/>
      <c r="E16" s="291"/>
      <c r="F16" s="287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76" t="s">
        <v>6</v>
      </c>
      <c r="B17" s="276"/>
      <c r="C17" s="279" t="str">
        <f>IF(入力!C17="","",入力!C17&amp;"　"&amp;入力!E17)</f>
        <v>香取市丁子1096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090-5432-6482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90－5432－6482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➀</v>
      </c>
      <c r="C25" s="288" t="str">
        <f>IF(入力!C26="","",入力!C26&amp;"　"&amp;入力!E26)</f>
        <v>星越　大輝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香取市立小見川中央小学校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516716994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伊藤　劉青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香取市立佐原小学校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516811200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相馬　宏斗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香取市立佐原小学校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516976028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藤崎　哩壮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香取市立佐原小学校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520679304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杉山　翔風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香取市立新島小学校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520978278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岩井　謙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香取市立栗源小学校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520978308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濵田　遼真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香取市立新島小学校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520845259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布施　裕惺</v>
      </c>
      <c r="D39" s="289"/>
      <c r="E39" s="289"/>
      <c r="F39" s="289"/>
      <c r="G39" s="276">
        <f>IF(入力!G39="","",入力!G39)</f>
        <v>3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519882425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伊藤　劉佳</v>
      </c>
      <c r="D41" s="289"/>
      <c r="E41" s="289"/>
      <c r="F41" s="289"/>
      <c r="G41" s="276">
        <f>IF(入力!G41="","",入力!G41)</f>
        <v>3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519113178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仲條　類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519571206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香取　颯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香取市立竟成小学校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520895469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125" customWidth="1"/>
  </cols>
  <sheetData>
    <row r="1" spans="1:60">
      <c r="AS1" s="4" t="s">
        <v>23</v>
      </c>
      <c r="AT1" s="4"/>
      <c r="AU1" s="4"/>
      <c r="AV1" s="312"/>
      <c r="AW1" s="312"/>
      <c r="AX1" s="4" t="s">
        <v>24</v>
      </c>
      <c r="AY1" s="5"/>
      <c r="AZ1" s="312"/>
      <c r="BA1" s="312"/>
      <c r="BB1" s="4" t="s">
        <v>25</v>
      </c>
      <c r="BC1" s="5"/>
      <c r="BD1" s="312"/>
      <c r="BE1" s="312"/>
      <c r="BF1" s="4" t="s">
        <v>26</v>
      </c>
    </row>
    <row r="3" spans="1:60" ht="9.75" customHeight="1"/>
    <row r="4" spans="1:60" ht="9.75" customHeight="1"/>
    <row r="5" spans="1:60" ht="28.5">
      <c r="A5" s="6"/>
      <c r="B5" s="6"/>
      <c r="C5" s="313" t="s">
        <v>61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2" t="s">
        <v>28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8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31</v>
      </c>
      <c r="G13" s="4"/>
      <c r="H13" s="355"/>
      <c r="I13" s="356"/>
      <c r="J13" s="357"/>
      <c r="K13" s="4" t="s">
        <v>32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1" t="s">
        <v>33</v>
      </c>
      <c r="D16" s="324"/>
      <c r="E16" s="324"/>
      <c r="F16" s="324"/>
      <c r="G16" s="325"/>
      <c r="H16" s="350" t="s">
        <v>62</v>
      </c>
      <c r="I16" s="351"/>
      <c r="J16" s="351"/>
      <c r="K16" s="324" t="str">
        <f>IF(入力!C2="","",入力!C2)</f>
        <v/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5"/>
      <c r="Y16" s="363" t="s">
        <v>63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5" t="s">
        <v>34</v>
      </c>
      <c r="AK16" s="316"/>
      <c r="AL16" s="316"/>
      <c r="AM16" s="317"/>
      <c r="AN16" s="344" t="str">
        <f>IF(入力!P3="","",入力!P3)</f>
        <v>香取市</v>
      </c>
      <c r="AO16" s="345"/>
      <c r="AP16" s="345"/>
      <c r="AQ16" s="345"/>
      <c r="AR16" s="345"/>
      <c r="AS16" s="345"/>
      <c r="AT16" s="316" t="s">
        <v>64</v>
      </c>
      <c r="AU16" s="317"/>
      <c r="AV16" s="323" t="s">
        <v>35</v>
      </c>
      <c r="AW16" s="324"/>
      <c r="AX16" s="324"/>
      <c r="AY16" s="325"/>
      <c r="AZ16" s="330" t="str">
        <f>IF(入力!P5="","",入力!P5)</f>
        <v>成田</v>
      </c>
      <c r="BA16" s="331"/>
      <c r="BB16" s="331"/>
      <c r="BC16" s="331"/>
      <c r="BD16" s="331"/>
      <c r="BE16" s="331"/>
      <c r="BF16" s="384" t="s">
        <v>36</v>
      </c>
    </row>
    <row r="17" spans="3:58" ht="4.5" customHeight="1">
      <c r="C17" s="382"/>
      <c r="D17" s="327"/>
      <c r="E17" s="327"/>
      <c r="F17" s="327"/>
      <c r="G17" s="328"/>
      <c r="H17" s="340" t="str">
        <f>IF(入力!C3="","",入力!C3)</f>
        <v>佐原クラブ</v>
      </c>
      <c r="I17" s="341"/>
      <c r="J17" s="341"/>
      <c r="K17" s="341"/>
      <c r="L17" s="341"/>
      <c r="M17" s="341"/>
      <c r="N17" s="341"/>
      <c r="O17" s="341"/>
      <c r="P17" s="341"/>
      <c r="Q17" s="341"/>
      <c r="R17" s="341"/>
      <c r="S17" s="341"/>
      <c r="T17" s="341"/>
      <c r="U17" s="336" t="str">
        <f>IF(入力!J3="","","("&amp;入力!J3&amp;")")</f>
        <v>(男子)</v>
      </c>
      <c r="V17" s="336"/>
      <c r="W17" s="336"/>
      <c r="X17" s="337"/>
      <c r="Y17" s="366">
        <f>IF(入力!C4="","",入力!C4)</f>
        <v>430814915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18"/>
      <c r="AK17" s="319"/>
      <c r="AL17" s="319"/>
      <c r="AM17" s="320"/>
      <c r="AN17" s="346"/>
      <c r="AO17" s="347"/>
      <c r="AP17" s="347"/>
      <c r="AQ17" s="347"/>
      <c r="AR17" s="347"/>
      <c r="AS17" s="347"/>
      <c r="AT17" s="319"/>
      <c r="AU17" s="320"/>
      <c r="AV17" s="326"/>
      <c r="AW17" s="327"/>
      <c r="AX17" s="327"/>
      <c r="AY17" s="328"/>
      <c r="AZ17" s="332"/>
      <c r="BA17" s="333"/>
      <c r="BB17" s="333"/>
      <c r="BC17" s="333"/>
      <c r="BD17" s="333"/>
      <c r="BE17" s="333"/>
      <c r="BF17" s="385"/>
    </row>
    <row r="18" spans="3:58" ht="16.5" customHeight="1">
      <c r="C18" s="383"/>
      <c r="D18" s="309"/>
      <c r="E18" s="309"/>
      <c r="F18" s="309"/>
      <c r="G18" s="329"/>
      <c r="H18" s="342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38"/>
      <c r="V18" s="338"/>
      <c r="W18" s="338"/>
      <c r="X18" s="339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1"/>
      <c r="AK18" s="296"/>
      <c r="AL18" s="296"/>
      <c r="AM18" s="322"/>
      <c r="AN18" s="348"/>
      <c r="AO18" s="349"/>
      <c r="AP18" s="349"/>
      <c r="AQ18" s="349"/>
      <c r="AR18" s="349"/>
      <c r="AS18" s="349"/>
      <c r="AT18" s="296"/>
      <c r="AU18" s="322"/>
      <c r="AV18" s="310"/>
      <c r="AW18" s="309"/>
      <c r="AX18" s="309"/>
      <c r="AY18" s="329"/>
      <c r="AZ18" s="334" t="str">
        <f>IF(入力!AE5="","",入力!AE5)</f>
        <v>佐原</v>
      </c>
      <c r="BA18" s="335"/>
      <c r="BB18" s="335"/>
      <c r="BC18" s="335"/>
      <c r="BD18" s="335"/>
      <c r="BE18" s="335"/>
      <c r="BF18" s="13" t="s">
        <v>37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297" t="s">
        <v>38</v>
      </c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 t="s">
        <v>65</v>
      </c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 t="s">
        <v>66</v>
      </c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314"/>
    </row>
    <row r="20" spans="3:58" ht="15" customHeight="1">
      <c r="C20" s="299" t="s">
        <v>39</v>
      </c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O20" s="298">
        <f>IF(入力!J7="","",入力!J7)</f>
        <v>16927</v>
      </c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 t="str">
        <f>IF(入力!J9="","",入力!J9)</f>
        <v/>
      </c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 t="str">
        <f>IF(入力!J11="","",入力!J11)</f>
        <v/>
      </c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308"/>
    </row>
    <row r="21" spans="3:58" ht="15" customHeight="1">
      <c r="C21" s="299" t="s">
        <v>40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8" t="str">
        <f>IF(入力!M7="","",入力!M7)</f>
        <v/>
      </c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 t="str">
        <f>IF(入力!M9="","",入力!M9)</f>
        <v/>
      </c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 t="str">
        <f>IF(入力!M11="","",入力!M11)</f>
        <v/>
      </c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308"/>
    </row>
    <row r="22" spans="3:58" ht="12" customHeight="1">
      <c r="C22" s="389" t="s">
        <v>62</v>
      </c>
      <c r="D22" s="390"/>
      <c r="E22" s="390"/>
      <c r="F22" s="390"/>
      <c r="G22" s="391"/>
      <c r="H22" s="392" t="str">
        <f>IF(入力!C7="","",入力!C7&amp;"　"&amp;入力!E7)</f>
        <v>オカザワ　カズオ</v>
      </c>
      <c r="I22" s="300"/>
      <c r="J22" s="300"/>
      <c r="K22" s="300"/>
      <c r="L22" s="300"/>
      <c r="M22" s="300"/>
      <c r="N22" s="300"/>
      <c r="O22" s="300"/>
      <c r="P22" s="300"/>
      <c r="Q22" s="301"/>
      <c r="R22" s="295" t="s">
        <v>41</v>
      </c>
      <c r="S22" s="300"/>
      <c r="T22" s="302">
        <f>IF(入力!AT7="","",入力!AT7)</f>
        <v>63</v>
      </c>
      <c r="U22" s="303"/>
      <c r="V22" s="304"/>
      <c r="W22" s="295" t="s">
        <v>42</v>
      </c>
      <c r="X22" s="295"/>
      <c r="Y22" s="295"/>
      <c r="Z22" s="14" t="s">
        <v>67</v>
      </c>
      <c r="AA22" s="15"/>
      <c r="AB22" s="300" t="str">
        <f>IF(入力!R7="","",入力!R7)</f>
        <v>287</v>
      </c>
      <c r="AC22" s="300"/>
      <c r="AD22" s="300"/>
      <c r="AE22" s="300"/>
      <c r="AF22" s="16" t="s">
        <v>68</v>
      </c>
      <c r="AG22" s="300" t="str">
        <f>IF(入力!W7="","",入力!W7)</f>
        <v>0031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1"/>
      <c r="AU22" s="295" t="s">
        <v>43</v>
      </c>
      <c r="AV22" s="300"/>
      <c r="AW22" s="300"/>
      <c r="AX22" s="17" t="s">
        <v>69</v>
      </c>
      <c r="AY22" s="300" t="str">
        <f>IF(入力!AL7="","",入力!AL7)</f>
        <v>090</v>
      </c>
      <c r="AZ22" s="300"/>
      <c r="BA22" s="300"/>
      <c r="BB22" s="300"/>
      <c r="BC22" s="300"/>
      <c r="BD22" s="300"/>
      <c r="BE22" s="300"/>
      <c r="BF22" s="18" t="s">
        <v>70</v>
      </c>
    </row>
    <row r="23" spans="3:58" ht="19.5" customHeight="1">
      <c r="C23" s="383" t="s">
        <v>44</v>
      </c>
      <c r="D23" s="309"/>
      <c r="E23" s="309"/>
      <c r="F23" s="309"/>
      <c r="G23" s="329"/>
      <c r="H23" s="358" t="str">
        <f>IF(入力!C8="","",入力!C8&amp;"　"&amp;入力!E8)</f>
        <v>岡澤　一男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9"/>
      <c r="S23" s="309"/>
      <c r="T23" s="305"/>
      <c r="U23" s="306"/>
      <c r="V23" s="307"/>
      <c r="W23" s="296"/>
      <c r="X23" s="296"/>
      <c r="Y23" s="296"/>
      <c r="Z23" s="342" t="str">
        <f>IF(入力!P8="","",入力!P8)</f>
        <v>千葉県香取市新部</v>
      </c>
      <c r="AA23" s="343"/>
      <c r="AB23" s="343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93"/>
      <c r="AU23" s="309"/>
      <c r="AV23" s="309"/>
      <c r="AW23" s="309"/>
      <c r="AX23" s="310" t="str">
        <f>IF(入力!AK8="","",入力!AK8)</f>
        <v>3525</v>
      </c>
      <c r="AY23" s="309"/>
      <c r="AZ23" s="309"/>
      <c r="BA23" s="309"/>
      <c r="BB23" s="19" t="s">
        <v>68</v>
      </c>
      <c r="BC23" s="309" t="str">
        <f>IF(入力!AP8="","",入力!AP8)</f>
        <v>0971</v>
      </c>
      <c r="BD23" s="309"/>
      <c r="BE23" s="309"/>
      <c r="BF23" s="311"/>
    </row>
    <row r="24" spans="3:58" ht="12" customHeight="1">
      <c r="C24" s="389" t="s">
        <v>62</v>
      </c>
      <c r="D24" s="390"/>
      <c r="E24" s="390"/>
      <c r="F24" s="390"/>
      <c r="G24" s="391"/>
      <c r="H24" s="392" t="str">
        <f>IF(入力!C9="","",入力!C9&amp;"　"&amp;入力!E9)</f>
        <v>アサノ　カズオ</v>
      </c>
      <c r="I24" s="300"/>
      <c r="J24" s="300"/>
      <c r="K24" s="300"/>
      <c r="L24" s="300"/>
      <c r="M24" s="300"/>
      <c r="N24" s="300"/>
      <c r="O24" s="300"/>
      <c r="P24" s="300"/>
      <c r="Q24" s="301"/>
      <c r="R24" s="295" t="s">
        <v>41</v>
      </c>
      <c r="S24" s="300"/>
      <c r="T24" s="302">
        <f>IF(入力!AT9="","",入力!AT9)</f>
        <v>58</v>
      </c>
      <c r="U24" s="303"/>
      <c r="V24" s="304"/>
      <c r="W24" s="295" t="s">
        <v>42</v>
      </c>
      <c r="X24" s="295"/>
      <c r="Y24" s="295"/>
      <c r="Z24" s="14" t="s">
        <v>67</v>
      </c>
      <c r="AA24" s="15"/>
      <c r="AB24" s="300" t="str">
        <f>IF(入力!R9="","",入力!R9)</f>
        <v>289</v>
      </c>
      <c r="AC24" s="300"/>
      <c r="AD24" s="300"/>
      <c r="AE24" s="300"/>
      <c r="AF24" s="16" t="s">
        <v>68</v>
      </c>
      <c r="AG24" s="300" t="str">
        <f>IF(入力!W9="","",入力!W9)</f>
        <v>0313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1"/>
      <c r="AU24" s="295" t="s">
        <v>43</v>
      </c>
      <c r="AV24" s="300"/>
      <c r="AW24" s="300"/>
      <c r="AX24" s="17" t="s">
        <v>69</v>
      </c>
      <c r="AY24" s="300" t="str">
        <f>IF(入力!AL9="","",入力!AL9)</f>
        <v>090</v>
      </c>
      <c r="AZ24" s="300"/>
      <c r="BA24" s="300"/>
      <c r="BB24" s="300"/>
      <c r="BC24" s="300"/>
      <c r="BD24" s="300"/>
      <c r="BE24" s="300"/>
      <c r="BF24" s="18" t="s">
        <v>70</v>
      </c>
    </row>
    <row r="25" spans="3:58" ht="19.5" customHeight="1">
      <c r="C25" s="383" t="s">
        <v>65</v>
      </c>
      <c r="D25" s="309"/>
      <c r="E25" s="309"/>
      <c r="F25" s="309"/>
      <c r="G25" s="329"/>
      <c r="H25" s="358" t="str">
        <f>IF(入力!C10="","",入力!C10&amp;"　"&amp;入力!E10)</f>
        <v>浅野　和男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9"/>
      <c r="S25" s="309"/>
      <c r="T25" s="305"/>
      <c r="U25" s="306"/>
      <c r="V25" s="307"/>
      <c r="W25" s="296"/>
      <c r="X25" s="296"/>
      <c r="Y25" s="296"/>
      <c r="Z25" s="342" t="str">
        <f>IF(入力!P10="","",入力!P10)</f>
        <v>千葉県香取市小見川4866-361-21-1</v>
      </c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93"/>
      <c r="AU25" s="309"/>
      <c r="AV25" s="309"/>
      <c r="AW25" s="309"/>
      <c r="AX25" s="310" t="str">
        <f>IF(入力!AK10="","",入力!AK10)</f>
        <v>3222</v>
      </c>
      <c r="AY25" s="309"/>
      <c r="AZ25" s="309"/>
      <c r="BA25" s="309"/>
      <c r="BB25" s="19" t="s">
        <v>68</v>
      </c>
      <c r="BC25" s="309" t="str">
        <f>IF(入力!AP10="","",入力!AP10)</f>
        <v>9478</v>
      </c>
      <c r="BD25" s="309"/>
      <c r="BE25" s="309"/>
      <c r="BF25" s="311"/>
    </row>
    <row r="26" spans="3:58" ht="12" customHeight="1">
      <c r="C26" s="389" t="s">
        <v>62</v>
      </c>
      <c r="D26" s="390"/>
      <c r="E26" s="390"/>
      <c r="F26" s="390"/>
      <c r="G26" s="391"/>
      <c r="H26" s="392" t="str">
        <f>IF(入力!C11="","",入力!C11&amp;"　"&amp;入力!E11)</f>
        <v>ホシコシ　ミノル</v>
      </c>
      <c r="I26" s="300"/>
      <c r="J26" s="300"/>
      <c r="K26" s="300"/>
      <c r="L26" s="300"/>
      <c r="M26" s="300"/>
      <c r="N26" s="300"/>
      <c r="O26" s="300"/>
      <c r="P26" s="300"/>
      <c r="Q26" s="301"/>
      <c r="R26" s="295" t="s">
        <v>41</v>
      </c>
      <c r="S26" s="300"/>
      <c r="T26" s="302">
        <f>IF(入力!AT11="","",入力!AT11)</f>
        <v>39</v>
      </c>
      <c r="U26" s="303"/>
      <c r="V26" s="304"/>
      <c r="W26" s="295" t="s">
        <v>42</v>
      </c>
      <c r="X26" s="295"/>
      <c r="Y26" s="295"/>
      <c r="Z26" s="14" t="s">
        <v>67</v>
      </c>
      <c r="AA26" s="15"/>
      <c r="AB26" s="300" t="str">
        <f>IF(入力!R11="","",入力!R11)</f>
        <v>289</v>
      </c>
      <c r="AC26" s="300"/>
      <c r="AD26" s="300"/>
      <c r="AE26" s="300"/>
      <c r="AF26" s="16" t="s">
        <v>68</v>
      </c>
      <c r="AG26" s="300" t="str">
        <f>IF(入力!W11="","",入力!W11)</f>
        <v>0328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1"/>
      <c r="AU26" s="295" t="s">
        <v>43</v>
      </c>
      <c r="AV26" s="300"/>
      <c r="AW26" s="300"/>
      <c r="AX26" s="17" t="s">
        <v>69</v>
      </c>
      <c r="AY26" s="300" t="str">
        <f>IF(入力!AL11="","",入力!AL11)</f>
        <v>090</v>
      </c>
      <c r="AZ26" s="300"/>
      <c r="BA26" s="300"/>
      <c r="BB26" s="300"/>
      <c r="BC26" s="300"/>
      <c r="BD26" s="300"/>
      <c r="BE26" s="300"/>
      <c r="BF26" s="18" t="s">
        <v>70</v>
      </c>
    </row>
    <row r="27" spans="3:58" ht="19.5" customHeight="1">
      <c r="C27" s="383" t="s">
        <v>66</v>
      </c>
      <c r="D27" s="309"/>
      <c r="E27" s="309"/>
      <c r="F27" s="309"/>
      <c r="G27" s="329"/>
      <c r="H27" s="358" t="str">
        <f>IF(入力!C12="","",入力!C12&amp;"　"&amp;入力!E12)</f>
        <v>星越　実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9"/>
      <c r="S27" s="309"/>
      <c r="T27" s="305"/>
      <c r="U27" s="306"/>
      <c r="V27" s="307"/>
      <c r="W27" s="296"/>
      <c r="X27" s="296"/>
      <c r="Y27" s="296"/>
      <c r="Z27" s="342" t="str">
        <f>IF(入力!P12="","",入力!P12)</f>
        <v>千葉県香取市五郷内2372</v>
      </c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93"/>
      <c r="AU27" s="309"/>
      <c r="AV27" s="309"/>
      <c r="AW27" s="309"/>
      <c r="AX27" s="310" t="str">
        <f>IF(入力!AK12="","",入力!AK12)</f>
        <v>8893</v>
      </c>
      <c r="AY27" s="309"/>
      <c r="AZ27" s="309"/>
      <c r="BA27" s="309"/>
      <c r="BB27" s="19" t="s">
        <v>68</v>
      </c>
      <c r="BC27" s="309" t="str">
        <f>IF(入力!AP12="","",入力!AP12)</f>
        <v>5944</v>
      </c>
      <c r="BD27" s="309"/>
      <c r="BE27" s="309"/>
      <c r="BF27" s="311"/>
    </row>
    <row r="28" spans="3:58" ht="12" customHeight="1">
      <c r="C28" s="389" t="s">
        <v>62</v>
      </c>
      <c r="D28" s="390"/>
      <c r="E28" s="390"/>
      <c r="F28" s="390"/>
      <c r="G28" s="391"/>
      <c r="H28" s="392" t="str">
        <f>IF(入力!C15="","",入力!C15&amp;"　"&amp;入力!E15)</f>
        <v>イトウ　ミユキ</v>
      </c>
      <c r="I28" s="300"/>
      <c r="J28" s="300"/>
      <c r="K28" s="300"/>
      <c r="L28" s="300"/>
      <c r="M28" s="300"/>
      <c r="N28" s="300"/>
      <c r="O28" s="300"/>
      <c r="P28" s="300"/>
      <c r="Q28" s="301"/>
      <c r="R28" s="295" t="s">
        <v>41</v>
      </c>
      <c r="S28" s="300"/>
      <c r="T28" s="302">
        <f>IF(入力!AT15="","",入力!AT15)</f>
        <v>35</v>
      </c>
      <c r="U28" s="303"/>
      <c r="V28" s="304"/>
      <c r="W28" s="295" t="s">
        <v>42</v>
      </c>
      <c r="X28" s="295"/>
      <c r="Y28" s="295"/>
      <c r="Z28" s="14" t="s">
        <v>67</v>
      </c>
      <c r="AA28" s="15"/>
      <c r="AB28" s="300" t="str">
        <f>IF(入力!R15="","",入力!R15)</f>
        <v>289</v>
      </c>
      <c r="AC28" s="300"/>
      <c r="AD28" s="300"/>
      <c r="AE28" s="300"/>
      <c r="AF28" s="16" t="s">
        <v>68</v>
      </c>
      <c r="AG28" s="300" t="str">
        <f>IF(入力!W15="","",入力!W15)</f>
        <v/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1"/>
      <c r="AU28" s="295" t="s">
        <v>43</v>
      </c>
      <c r="AV28" s="300"/>
      <c r="AW28" s="300"/>
      <c r="AX28" s="17" t="s">
        <v>69</v>
      </c>
      <c r="AY28" s="300" t="str">
        <f>IF(入力!AL15="","",入力!AL15)</f>
        <v>090</v>
      </c>
      <c r="AZ28" s="300"/>
      <c r="BA28" s="300"/>
      <c r="BB28" s="300"/>
      <c r="BC28" s="300"/>
      <c r="BD28" s="300"/>
      <c r="BE28" s="300"/>
      <c r="BF28" s="18" t="s">
        <v>70</v>
      </c>
    </row>
    <row r="29" spans="3:58" ht="19.5" customHeight="1" thickBot="1">
      <c r="C29" s="386" t="s">
        <v>45</v>
      </c>
      <c r="D29" s="387"/>
      <c r="E29" s="387"/>
      <c r="F29" s="387"/>
      <c r="G29" s="388"/>
      <c r="H29" s="398" t="str">
        <f>IF(入力!C16="","",入力!C16&amp;"　"&amp;入力!E16)</f>
        <v>伊藤　美幸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87"/>
      <c r="S29" s="387"/>
      <c r="T29" s="395"/>
      <c r="U29" s="396"/>
      <c r="V29" s="397"/>
      <c r="W29" s="394"/>
      <c r="X29" s="394"/>
      <c r="Y29" s="394"/>
      <c r="Z29" s="411" t="str">
        <f>IF(入力!P16="","",入力!P16)</f>
        <v>香取市丁子1096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87"/>
      <c r="AV29" s="387"/>
      <c r="AW29" s="387"/>
      <c r="AX29" s="414" t="str">
        <f>IF(入力!AK16="","",入力!AK16)</f>
        <v>5432</v>
      </c>
      <c r="AY29" s="387"/>
      <c r="AZ29" s="387"/>
      <c r="BA29" s="387"/>
      <c r="BB29" s="73" t="s">
        <v>68</v>
      </c>
      <c r="BC29" s="387" t="str">
        <f>IF(入力!AP16="","",入力!AP16)</f>
        <v>6482</v>
      </c>
      <c r="BD29" s="387"/>
      <c r="BE29" s="387"/>
      <c r="BF29" s="415"/>
    </row>
    <row r="30" spans="3:58" ht="7.5" customHeight="1"/>
    <row r="31" spans="3:58" ht="16.5" customHeight="1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/>
    <row r="33" spans="3:58" ht="15" customHeight="1">
      <c r="C33" s="428" t="s">
        <v>48</v>
      </c>
      <c r="D33" s="401"/>
      <c r="E33" s="401"/>
      <c r="F33" s="401" t="s">
        <v>49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50</v>
      </c>
      <c r="R33" s="401"/>
      <c r="S33" s="401"/>
      <c r="T33" s="401" t="s">
        <v>51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52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53</v>
      </c>
      <c r="BA33" s="401"/>
      <c r="BB33" s="401"/>
      <c r="BC33" s="401"/>
      <c r="BD33" s="401"/>
      <c r="BE33" s="401"/>
      <c r="BF33" s="402"/>
    </row>
    <row r="34" spans="3:58" ht="15" customHeight="1">
      <c r="C34" s="429" t="str">
        <f>IF(入力!B25="","",入力!B25)</f>
        <v>➀</v>
      </c>
      <c r="D34" s="430"/>
      <c r="E34" s="431"/>
      <c r="F34" s="416" t="str">
        <f>IF(入力!C26="","",入力!C25&amp;"　"&amp;入力!E25&amp;"
"&amp;入力!C26&amp;"　"&amp;入力!E26)</f>
        <v>ホシコシ　ダイキ
星越　大輝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香取市立小見川中央小学校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516716994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162</v>
      </c>
      <c r="BA34" s="404"/>
      <c r="BB34" s="404"/>
      <c r="BC34" s="404"/>
      <c r="BD34" s="404"/>
      <c r="BE34" s="404"/>
      <c r="BF34" s="409"/>
    </row>
    <row r="35" spans="3:58" ht="15" customHeight="1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イトウ　リュウセイ
伊藤　劉青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5</v>
      </c>
      <c r="R36" s="404"/>
      <c r="S36" s="405"/>
      <c r="T36" s="422" t="str">
        <f>IF(入力!I27="","",入力!I27)</f>
        <v>香取市立佐原小学校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516811200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155</v>
      </c>
      <c r="BA36" s="404"/>
      <c r="BB36" s="404"/>
      <c r="BC36" s="404"/>
      <c r="BD36" s="404"/>
      <c r="BE36" s="404"/>
      <c r="BF36" s="409"/>
    </row>
    <row r="37" spans="3:58" ht="15" customHeight="1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ソウマ　ヒロト
相馬　宏斗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5</v>
      </c>
      <c r="R38" s="404"/>
      <c r="S38" s="405"/>
      <c r="T38" s="422" t="str">
        <f>IF(入力!I29="","",入力!I29)</f>
        <v>香取市立佐原小学校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516976028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139</v>
      </c>
      <c r="BA38" s="404"/>
      <c r="BB38" s="404"/>
      <c r="BC38" s="404"/>
      <c r="BD38" s="404"/>
      <c r="BE38" s="404"/>
      <c r="BF38" s="409"/>
    </row>
    <row r="39" spans="3:58" ht="15" customHeight="1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フジサキ　リオト
藤崎　哩壮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5</v>
      </c>
      <c r="R40" s="404"/>
      <c r="S40" s="405"/>
      <c r="T40" s="422" t="str">
        <f>IF(入力!I31="","",入力!I31)</f>
        <v>香取市立佐原小学校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520679304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142</v>
      </c>
      <c r="BA40" s="404"/>
      <c r="BB40" s="404"/>
      <c r="BC40" s="404"/>
      <c r="BD40" s="404"/>
      <c r="BE40" s="404"/>
      <c r="BF40" s="409"/>
    </row>
    <row r="41" spans="3:58" ht="15" customHeight="1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スギヤマ　ナビキ
杉山　翔風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6</v>
      </c>
      <c r="R42" s="404"/>
      <c r="S42" s="405"/>
      <c r="T42" s="422" t="str">
        <f>IF(入力!I33="","",入力!I33)</f>
        <v>香取市立新島小学校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520978278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155</v>
      </c>
      <c r="BA42" s="404"/>
      <c r="BB42" s="404"/>
      <c r="BC42" s="404"/>
      <c r="BD42" s="404"/>
      <c r="BE42" s="404"/>
      <c r="BF42" s="409"/>
    </row>
    <row r="43" spans="3:58" ht="15" customHeight="1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イワイ　ユズル
岩井　謙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6</v>
      </c>
      <c r="R44" s="404"/>
      <c r="S44" s="405"/>
      <c r="T44" s="422" t="str">
        <f>IF(入力!I35="","",入力!I35)</f>
        <v>香取市立栗源小学校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520978308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173</v>
      </c>
      <c r="BA44" s="404"/>
      <c r="BB44" s="404"/>
      <c r="BC44" s="404"/>
      <c r="BD44" s="404"/>
      <c r="BE44" s="404"/>
      <c r="BF44" s="409"/>
    </row>
    <row r="45" spans="3:58" ht="15" customHeight="1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ハマダ　リョウマ
濵田　遼真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4</v>
      </c>
      <c r="R46" s="404"/>
      <c r="S46" s="405"/>
      <c r="T46" s="422" t="str">
        <f>IF(入力!I37="","",入力!I37)</f>
        <v>香取市立新島小学校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520845259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145</v>
      </c>
      <c r="BA46" s="404"/>
      <c r="BB46" s="404"/>
      <c r="BC46" s="404"/>
      <c r="BD46" s="404"/>
      <c r="BE46" s="404"/>
      <c r="BF46" s="409"/>
    </row>
    <row r="47" spans="3:58" ht="15" customHeight="1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フセ　ユウセイ
布施　裕惺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3</v>
      </c>
      <c r="R48" s="404"/>
      <c r="S48" s="405"/>
      <c r="T48" s="422" t="str">
        <f>IF(入力!I39="","",入力!I39)</f>
        <v>香取市立佐原小学校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519882425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140</v>
      </c>
      <c r="BA48" s="404"/>
      <c r="BB48" s="404"/>
      <c r="BC48" s="404"/>
      <c r="BD48" s="404"/>
      <c r="BE48" s="404"/>
      <c r="BF48" s="409"/>
    </row>
    <row r="49" spans="3:58" ht="15" customHeight="1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イトウ　ミズチカ
伊藤　劉佳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3</v>
      </c>
      <c r="R50" s="404"/>
      <c r="S50" s="405"/>
      <c r="T50" s="422" t="str">
        <f>IF(入力!I41="","",入力!I41)</f>
        <v>香取市立佐原小学校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519113178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125</v>
      </c>
      <c r="BA50" s="404"/>
      <c r="BB50" s="404"/>
      <c r="BC50" s="404"/>
      <c r="BD50" s="404"/>
      <c r="BE50" s="404"/>
      <c r="BF50" s="409"/>
    </row>
    <row r="51" spans="3:58" ht="15" customHeight="1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ナカジョウ　ルイ
仲條　類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3</v>
      </c>
      <c r="R52" s="404"/>
      <c r="S52" s="405"/>
      <c r="T52" s="422" t="str">
        <f>IF(入力!I43="","",入力!I43)</f>
        <v>香取市立佐原小学校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519571206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133</v>
      </c>
      <c r="BA52" s="404"/>
      <c r="BB52" s="404"/>
      <c r="BC52" s="404"/>
      <c r="BD52" s="404"/>
      <c r="BE52" s="404"/>
      <c r="BF52" s="409"/>
    </row>
    <row r="53" spans="3:58" ht="15" customHeight="1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>カトリ　ハヤテ
香取　颯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4</v>
      </c>
      <c r="R54" s="404"/>
      <c r="S54" s="405"/>
      <c r="T54" s="422" t="str">
        <f>IF(入力!I45="","",入力!I45)</f>
        <v>香取市立竟成小学校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520895469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131</v>
      </c>
      <c r="BA54" s="404"/>
      <c r="BB54" s="404"/>
      <c r="BC54" s="404"/>
      <c r="BD54" s="404"/>
      <c r="BE54" s="404"/>
      <c r="BF54" s="409"/>
    </row>
    <row r="55" spans="3:58" ht="15" customHeight="1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>
      <c r="C56" s="429" t="str">
        <f>IF(入力!B47="","",入力!B47)</f>
        <v/>
      </c>
      <c r="D56" s="430"/>
      <c r="E56" s="431"/>
      <c r="F56" s="416" t="str">
        <f>IF(入力!C48="","",入力!C47&amp;"　"&amp;入力!E47&amp;"
"&amp;入力!C48&amp;"　"&amp;入力!E48)</f>
        <v/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 t="str">
        <f>IF(入力!G47="","",入力!G47)</f>
        <v/>
      </c>
      <c r="R56" s="404"/>
      <c r="S56" s="405"/>
      <c r="T56" s="422" t="str">
        <f>IF(入力!I47="","",入力!I47)</f>
        <v/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 t="str">
        <f>IF(入力!M47="","",入力!M47)</f>
        <v/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 t="str">
        <f>IF(入力!P47="","",入力!P47)</f>
        <v/>
      </c>
      <c r="BA56" s="404"/>
      <c r="BB56" s="404"/>
      <c r="BC56" s="404"/>
      <c r="BD56" s="404"/>
      <c r="BE56" s="404"/>
      <c r="BF56" s="409"/>
    </row>
    <row r="57" spans="3:58" ht="15" customHeight="1" thickBot="1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59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21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19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>
        <f>IF(入力!J7="","",入力!J7)</f>
        <v>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星越　実</v>
      </c>
      <c r="D11" s="289"/>
      <c r="E11" s="289"/>
      <c r="F11" s="289"/>
      <c r="G11" s="278">
        <f>IF(入力!G11="","",入力!G11)</f>
        <v>516730995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伊藤　美幸</v>
      </c>
      <c r="D13" s="289"/>
      <c r="E13" s="289"/>
      <c r="F13" s="289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6"/>
      <c r="B14" s="276"/>
      <c r="C14" s="290"/>
      <c r="D14" s="291"/>
      <c r="E14" s="291"/>
      <c r="F14" s="291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6" t="s">
        <v>5</v>
      </c>
      <c r="B15" s="276"/>
      <c r="C15" s="288" t="str">
        <f>IF(入力!C16="","",入力!C16&amp;"　"&amp;入力!E16)</f>
        <v>伊藤　美幸</v>
      </c>
      <c r="D15" s="289"/>
      <c r="E15" s="289"/>
      <c r="F15" s="286" t="s">
        <v>18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6"/>
      <c r="B16" s="276"/>
      <c r="C16" s="290"/>
      <c r="D16" s="291"/>
      <c r="E16" s="291"/>
      <c r="F16" s="287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76" t="s">
        <v>6</v>
      </c>
      <c r="B17" s="276"/>
      <c r="C17" s="279" t="str">
        <f>IF(入力!C17="","",入力!C17&amp;"　"&amp;入力!E17)</f>
        <v>香取市丁子1096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090-5432-6482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90－5432－6482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➀</v>
      </c>
      <c r="C25" s="288" t="str">
        <f>IF(入力!C26="","",入力!C26&amp;"　"&amp;入力!E26)</f>
        <v>星越　大輝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香取市立小見川中央小学校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516716994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伊藤　劉青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香取市立佐原小学校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516811200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相馬　宏斗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香取市立佐原小学校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516976028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藤崎　哩壮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香取市立佐原小学校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520679304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杉山　翔風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香取市立新島小学校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520978278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岩井　謙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香取市立栗源小学校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520978308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濵田　遼真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香取市立新島小学校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520845259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布施　裕惺</v>
      </c>
      <c r="D39" s="289"/>
      <c r="E39" s="289"/>
      <c r="F39" s="289"/>
      <c r="G39" s="276">
        <f>IF(入力!G39="","",入力!G39)</f>
        <v>3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519882425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伊藤　劉佳</v>
      </c>
      <c r="D41" s="289"/>
      <c r="E41" s="289"/>
      <c r="F41" s="289"/>
      <c r="G41" s="276">
        <f>IF(入力!G41="","",入力!G41)</f>
        <v>3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519113178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仲條　類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519571206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香取　颯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香取市立竟成小学校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520895469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8" t="s">
        <v>22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5" customHeight="1">
      <c r="A2" s="276" t="s">
        <v>0</v>
      </c>
      <c r="B2" s="276"/>
      <c r="C2" s="279" t="str">
        <f>IF(入力!C3="","",入力!C3)</f>
        <v>佐原クラブ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0">
        <f>IF(入力!C4="","",IF(入力!C5="",入力!C4,入力!C4&amp;"　　"&amp;入力!C5))</f>
        <v>430814915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82"/>
      <c r="D5" s="283"/>
      <c r="E5" s="283"/>
      <c r="F5" s="283"/>
      <c r="G5" s="283"/>
      <c r="H5" s="283"/>
      <c r="I5" s="283"/>
      <c r="J5" s="284" t="s">
        <v>19</v>
      </c>
      <c r="K5" s="284"/>
      <c r="L5" s="284"/>
      <c r="M5" s="284"/>
      <c r="N5" s="284"/>
      <c r="O5" s="285"/>
    </row>
    <row r="6" spans="1:15" ht="12" customHeight="1">
      <c r="A6" s="276" t="s">
        <v>1</v>
      </c>
      <c r="B6" s="276"/>
      <c r="C6" s="288" t="str">
        <f>IF(入力!C8="","",入力!C8&amp;"　"&amp;入力!E8)</f>
        <v>岡澤　一男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6"/>
      <c r="B7" s="276"/>
      <c r="C7" s="293"/>
      <c r="D7" s="294"/>
      <c r="E7" s="294"/>
      <c r="F7" s="294"/>
      <c r="G7" s="278">
        <f>IF(入力!G7="","",入力!G7)</f>
        <v>507243617</v>
      </c>
      <c r="H7" s="278"/>
      <c r="I7" s="278"/>
      <c r="J7" s="278">
        <f>IF(入力!J7="","",入力!J7)</f>
        <v>16927</v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5" customHeight="1">
      <c r="A9" s="276" t="s">
        <v>2</v>
      </c>
      <c r="B9" s="276"/>
      <c r="C9" s="288" t="str">
        <f>IF(入力!C10="","",入力!C10&amp;"　"&amp;入力!E10)</f>
        <v>浅野　和男</v>
      </c>
      <c r="D9" s="289"/>
      <c r="E9" s="289"/>
      <c r="F9" s="289"/>
      <c r="G9" s="278">
        <f>IF(入力!G9="","",入力!G9)</f>
        <v>513493802</v>
      </c>
      <c r="H9" s="278"/>
      <c r="I9" s="278"/>
      <c r="J9" s="278" t="str">
        <f>IF(入力!J9="","",入力!J9)</f>
        <v/>
      </c>
      <c r="K9" s="278"/>
      <c r="L9" s="278"/>
      <c r="M9" s="278" t="str">
        <f>IF(入力!M9="","",入力!M9)</f>
        <v/>
      </c>
      <c r="N9" s="278"/>
      <c r="O9" s="278"/>
    </row>
    <row r="10" spans="1:15" ht="14.45" customHeight="1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5" customHeight="1">
      <c r="A11" s="276" t="s">
        <v>3</v>
      </c>
      <c r="B11" s="276"/>
      <c r="C11" s="288" t="str">
        <f>IF(入力!C12="","",入力!C12&amp;"　"&amp;入力!E12)</f>
        <v>星越　実</v>
      </c>
      <c r="D11" s="289"/>
      <c r="E11" s="289"/>
      <c r="F11" s="289"/>
      <c r="G11" s="278">
        <f>IF(入力!G11="","",入力!G11)</f>
        <v>516730995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5" customHeight="1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6" t="s">
        <v>4</v>
      </c>
      <c r="B13" s="276"/>
      <c r="C13" s="288" t="str">
        <f>IF(入力!C14="","",入力!C14&amp;"　"&amp;入力!E14)</f>
        <v>伊藤　美幸</v>
      </c>
      <c r="D13" s="289"/>
      <c r="E13" s="289"/>
      <c r="F13" s="289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76"/>
      <c r="B14" s="276"/>
      <c r="C14" s="290"/>
      <c r="D14" s="291"/>
      <c r="E14" s="291"/>
      <c r="F14" s="291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76" t="s">
        <v>5</v>
      </c>
      <c r="B15" s="276"/>
      <c r="C15" s="288" t="str">
        <f>IF(入力!C16="","",入力!C16&amp;"　"&amp;入力!E16)</f>
        <v>伊藤　美幸</v>
      </c>
      <c r="D15" s="289"/>
      <c r="E15" s="289"/>
      <c r="F15" s="286" t="s">
        <v>18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76"/>
      <c r="B16" s="276"/>
      <c r="C16" s="290"/>
      <c r="D16" s="291"/>
      <c r="E16" s="291"/>
      <c r="F16" s="287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5" customHeight="1">
      <c r="A17" s="276" t="s">
        <v>6</v>
      </c>
      <c r="B17" s="276"/>
      <c r="C17" s="279" t="str">
        <f>IF(入力!C17="","",入力!C17&amp;"　"&amp;入力!E17)</f>
        <v>香取市丁子1096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5" customHeight="1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5" customHeight="1">
      <c r="A19" s="276" t="s">
        <v>7</v>
      </c>
      <c r="B19" s="276"/>
      <c r="C19" s="279" t="str">
        <f>IF(入力!C19="","",入力!C19&amp;"　"&amp;入力!E19)</f>
        <v>090-5432-6482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5" customHeight="1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5" customHeight="1">
      <c r="A21" s="276" t="s">
        <v>8</v>
      </c>
      <c r="B21" s="276"/>
      <c r="C21" s="279" t="str">
        <f>IF(入力!C21="","",入力!C21&amp;"－"&amp;入力!E21&amp;"－"&amp;入力!G21)</f>
        <v>90－5432－6482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5" customHeight="1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➀</v>
      </c>
      <c r="C25" s="288" t="str">
        <f>IF(入力!C26="","",入力!C26&amp;"　"&amp;入力!E26)</f>
        <v>星越　大輝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香取市立小見川中央小学校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516716994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88" t="str">
        <f>IF(入力!C28="","",入力!C28&amp;"　"&amp;入力!E28)</f>
        <v>伊藤　劉青</v>
      </c>
      <c r="D27" s="289"/>
      <c r="E27" s="289"/>
      <c r="F27" s="289"/>
      <c r="G27" s="276">
        <f>IF(入力!G27="","",入力!G27)</f>
        <v>5</v>
      </c>
      <c r="H27" s="276" t="str">
        <f>IF(入力!H27="","",入力!H27)</f>
        <v/>
      </c>
      <c r="I27" s="276" t="str">
        <f>IF(入力!I27="","",入力!I27)</f>
        <v>香取市立佐原小学校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516811200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88" t="str">
        <f>IF(入力!C30="","",入力!C30&amp;"　"&amp;入力!E30)</f>
        <v>相馬　宏斗</v>
      </c>
      <c r="D29" s="289"/>
      <c r="E29" s="289"/>
      <c r="F29" s="289"/>
      <c r="G29" s="276">
        <f>IF(入力!G29="","",入力!G29)</f>
        <v>5</v>
      </c>
      <c r="H29" s="276" t="str">
        <f>IF(入力!H29="","",入力!H29)</f>
        <v/>
      </c>
      <c r="I29" s="276" t="str">
        <f>IF(入力!I29="","",入力!I29)</f>
        <v>香取市立佐原小学校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516976028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88" t="str">
        <f>IF(入力!C32="","",入力!C32&amp;"　"&amp;入力!E32)</f>
        <v>藤崎　哩壮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香取市立佐原小学校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520679304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88" t="str">
        <f>IF(入力!C34="","",入力!C34&amp;"　"&amp;入力!E34)</f>
        <v>杉山　翔風</v>
      </c>
      <c r="D33" s="289"/>
      <c r="E33" s="289"/>
      <c r="F33" s="289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香取市立新島小学校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520978278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88" t="str">
        <f>IF(入力!C36="","",入力!C36&amp;"　"&amp;入力!E36)</f>
        <v>岩井　謙</v>
      </c>
      <c r="D35" s="289"/>
      <c r="E35" s="289"/>
      <c r="F35" s="289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香取市立栗源小学校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520978308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88" t="str">
        <f>IF(入力!C38="","",入力!C38&amp;"　"&amp;入力!E38)</f>
        <v>濵田　遼真</v>
      </c>
      <c r="D37" s="289"/>
      <c r="E37" s="289"/>
      <c r="F37" s="289"/>
      <c r="G37" s="276">
        <f>IF(入力!G37="","",入力!G37)</f>
        <v>4</v>
      </c>
      <c r="H37" s="276" t="str">
        <f>IF(入力!H37="","",入力!H37)</f>
        <v/>
      </c>
      <c r="I37" s="276" t="str">
        <f>IF(入力!I37="","",入力!I37)</f>
        <v>香取市立新島小学校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520845259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88" t="str">
        <f>IF(入力!C40="","",入力!C40&amp;"　"&amp;入力!E40)</f>
        <v>布施　裕惺</v>
      </c>
      <c r="D39" s="289"/>
      <c r="E39" s="289"/>
      <c r="F39" s="289"/>
      <c r="G39" s="276">
        <f>IF(入力!G39="","",入力!G39)</f>
        <v>3</v>
      </c>
      <c r="H39" s="276" t="str">
        <f>IF(入力!H39="","",入力!H39)</f>
        <v/>
      </c>
      <c r="I39" s="276" t="str">
        <f>IF(入力!I39="","",入力!I39)</f>
        <v>香取市立佐原小学校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519882425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88" t="str">
        <f>IF(入力!C42="","",入力!C42&amp;"　"&amp;入力!E42)</f>
        <v>伊藤　劉佳</v>
      </c>
      <c r="D41" s="289"/>
      <c r="E41" s="289"/>
      <c r="F41" s="289"/>
      <c r="G41" s="276">
        <f>IF(入力!G41="","",入力!G41)</f>
        <v>3</v>
      </c>
      <c r="H41" s="276" t="str">
        <f>IF(入力!H41="","",入力!H41)</f>
        <v/>
      </c>
      <c r="I41" s="276" t="str">
        <f>IF(入力!I41="","",入力!I41)</f>
        <v>香取市立佐原小学校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519113178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88" t="str">
        <f>IF(入力!C44="","",入力!C44&amp;"　"&amp;入力!E44)</f>
        <v>仲條　類</v>
      </c>
      <c r="D43" s="289"/>
      <c r="E43" s="289"/>
      <c r="F43" s="289"/>
      <c r="G43" s="276">
        <f>IF(入力!G43="","",入力!G43)</f>
        <v>3</v>
      </c>
      <c r="H43" s="276" t="str">
        <f>IF(入力!H43="","",入力!H43)</f>
        <v/>
      </c>
      <c r="I43" s="276" t="str">
        <f>IF(入力!I43="","",入力!I43)</f>
        <v>香取市立佐原小学校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519571206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88" t="str">
        <f>IF(入力!C46="","",入力!C46&amp;"　"&amp;入力!E46)</f>
        <v>香取　颯</v>
      </c>
      <c r="D45" s="289"/>
      <c r="E45" s="289"/>
      <c r="F45" s="289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香取市立竟成小学校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520895469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 t="str">
        <f>IF(入力!B47="","",入力!B47)</f>
        <v/>
      </c>
      <c r="C47" s="288" t="str">
        <f>IF(入力!C48="","",入力!C48&amp;"　"&amp;入力!E48)</f>
        <v/>
      </c>
      <c r="D47" s="289"/>
      <c r="E47" s="289"/>
      <c r="F47" s="289"/>
      <c r="G47" s="276" t="str">
        <f>IF(入力!G47="","",入力!G47)</f>
        <v/>
      </c>
      <c r="H47" s="276" t="str">
        <f>IF(入力!H47="","",入力!H47)</f>
        <v/>
      </c>
      <c r="I47" s="276" t="str">
        <f>IF(入力!I47="","",入力!I47)</f>
        <v/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 t="str">
        <f>IF(入力!M47="","",入力!M47)</f>
        <v/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9" t="s">
        <v>71</v>
      </c>
      <c r="B1" s="449"/>
      <c r="D1" s="24" t="s">
        <v>72</v>
      </c>
      <c r="E1" s="25" t="s">
        <v>73</v>
      </c>
      <c r="F1" s="26" t="s">
        <v>74</v>
      </c>
      <c r="G1" s="24" t="s">
        <v>72</v>
      </c>
      <c r="H1" s="25" t="s">
        <v>75</v>
      </c>
      <c r="I1" s="26" t="s">
        <v>76</v>
      </c>
      <c r="J1" s="24" t="s">
        <v>72</v>
      </c>
      <c r="K1" s="25" t="s">
        <v>75</v>
      </c>
      <c r="L1" s="26" t="s">
        <v>76</v>
      </c>
      <c r="M1" s="24" t="s">
        <v>72</v>
      </c>
      <c r="N1" s="25" t="s">
        <v>75</v>
      </c>
      <c r="O1" s="26" t="s">
        <v>76</v>
      </c>
      <c r="P1" s="24" t="s">
        <v>72</v>
      </c>
      <c r="Q1" s="25" t="s">
        <v>75</v>
      </c>
      <c r="R1" s="26" t="s">
        <v>76</v>
      </c>
      <c r="S1" s="24" t="s">
        <v>72</v>
      </c>
      <c r="T1" s="25" t="s">
        <v>75</v>
      </c>
      <c r="U1" s="26" t="s">
        <v>76</v>
      </c>
      <c r="V1" s="24" t="s">
        <v>72</v>
      </c>
      <c r="W1" s="25" t="s">
        <v>75</v>
      </c>
      <c r="X1" s="26" t="s">
        <v>76</v>
      </c>
      <c r="Y1" s="24" t="s">
        <v>72</v>
      </c>
      <c r="Z1" s="25" t="s">
        <v>75</v>
      </c>
      <c r="AA1" s="26" t="s">
        <v>76</v>
      </c>
      <c r="AB1" s="24" t="s">
        <v>72</v>
      </c>
      <c r="AC1" s="25" t="s">
        <v>75</v>
      </c>
      <c r="AD1" s="26" t="s">
        <v>76</v>
      </c>
      <c r="AE1" s="24" t="s">
        <v>72</v>
      </c>
      <c r="AF1" s="25" t="s">
        <v>75</v>
      </c>
      <c r="AG1" s="26" t="s">
        <v>76</v>
      </c>
      <c r="AH1" s="24" t="s">
        <v>72</v>
      </c>
      <c r="AI1" s="25" t="s">
        <v>75</v>
      </c>
      <c r="AJ1" s="26" t="s">
        <v>76</v>
      </c>
    </row>
    <row r="2" spans="1:41" ht="14.25" thickBot="1">
      <c r="A2" s="449"/>
      <c r="B2" s="449"/>
      <c r="C2" s="27"/>
      <c r="D2" s="28">
        <v>1</v>
      </c>
      <c r="E2" s="29" t="s">
        <v>77</v>
      </c>
      <c r="F2" s="30">
        <v>42443</v>
      </c>
      <c r="G2" s="28">
        <v>1.01</v>
      </c>
      <c r="H2" s="29" t="s">
        <v>77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0" t="s">
        <v>78</v>
      </c>
      <c r="B4" s="451"/>
      <c r="C4" s="451"/>
      <c r="D4" s="451"/>
      <c r="E4" s="451"/>
      <c r="F4" s="451"/>
      <c r="G4" s="452"/>
      <c r="H4" s="25" t="s">
        <v>79</v>
      </c>
      <c r="I4" s="25" t="s">
        <v>80</v>
      </c>
      <c r="J4" s="453" t="s">
        <v>128</v>
      </c>
      <c r="K4" s="451"/>
      <c r="L4" s="451"/>
      <c r="M4" s="451"/>
      <c r="N4" s="451"/>
      <c r="O4" s="451"/>
      <c r="P4" s="451"/>
      <c r="Q4" s="452"/>
    </row>
    <row r="5" spans="1:41" ht="72" customHeight="1" thickBot="1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11</v>
      </c>
      <c r="J5" s="457" t="str">
        <f>IF(入力!A55="","",入力!A55)</f>
        <v/>
      </c>
      <c r="K5" s="458"/>
      <c r="L5" s="458"/>
      <c r="M5" s="458"/>
      <c r="N5" s="458"/>
      <c r="O5" s="458"/>
      <c r="P5" s="458"/>
      <c r="Q5" s="459"/>
    </row>
    <row r="6" spans="1:41">
      <c r="A6" s="24" t="s">
        <v>129</v>
      </c>
      <c r="B6" s="25" t="s">
        <v>81</v>
      </c>
      <c r="C6" s="25" t="s">
        <v>82</v>
      </c>
      <c r="D6" s="25" t="s">
        <v>83</v>
      </c>
      <c r="E6" s="25" t="s">
        <v>79</v>
      </c>
      <c r="F6" s="25" t="s">
        <v>84</v>
      </c>
      <c r="G6" s="25" t="s">
        <v>85</v>
      </c>
      <c r="H6" s="25" t="s">
        <v>27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130</v>
      </c>
      <c r="O6" s="25" t="s">
        <v>131</v>
      </c>
      <c r="P6" s="25" t="s">
        <v>91</v>
      </c>
      <c r="Q6" s="25" t="s">
        <v>92</v>
      </c>
      <c r="R6" s="25" t="s">
        <v>93</v>
      </c>
      <c r="S6" s="25" t="s">
        <v>94</v>
      </c>
      <c r="T6" s="48" t="s">
        <v>155</v>
      </c>
      <c r="U6" s="48" t="s">
        <v>169</v>
      </c>
      <c r="V6" s="48" t="s">
        <v>169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14003</v>
      </c>
      <c r="B7" s="33" t="str">
        <f>IF(入力!C3="","",入力!C3)</f>
        <v>佐原クラブ</v>
      </c>
      <c r="C7" s="33" t="str">
        <f>IF(入力!C2="","",入力!C2)</f>
        <v/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佐原</v>
      </c>
      <c r="T7" s="33"/>
      <c r="U7" s="33">
        <f>IF(入力!C4="","",入力!C4)</f>
        <v>430814915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132</v>
      </c>
      <c r="B15" s="25" t="s">
        <v>95</v>
      </c>
      <c r="C15" s="25" t="s">
        <v>96</v>
      </c>
      <c r="D15" s="25" t="s">
        <v>97</v>
      </c>
      <c r="E15" s="25" t="s">
        <v>98</v>
      </c>
      <c r="F15" s="25" t="s">
        <v>99</v>
      </c>
      <c r="G15" s="25" t="s">
        <v>100</v>
      </c>
      <c r="H15" s="25" t="s">
        <v>101</v>
      </c>
      <c r="I15" s="25" t="s">
        <v>102</v>
      </c>
      <c r="J15" s="25" t="s">
        <v>103</v>
      </c>
      <c r="K15" s="25" t="s">
        <v>104</v>
      </c>
      <c r="L15" s="25" t="s">
        <v>105</v>
      </c>
      <c r="M15" s="25" t="s">
        <v>133</v>
      </c>
      <c r="N15" s="25" t="s">
        <v>106</v>
      </c>
      <c r="O15" s="25" t="s">
        <v>107</v>
      </c>
      <c r="P15" s="25" t="s">
        <v>108</v>
      </c>
      <c r="Q15" s="25" t="s">
        <v>109</v>
      </c>
      <c r="R15" s="25" t="s">
        <v>84</v>
      </c>
      <c r="S15" s="25" t="s">
        <v>85</v>
      </c>
      <c r="T15" s="25" t="s">
        <v>110</v>
      </c>
      <c r="U15" s="25" t="s">
        <v>111</v>
      </c>
      <c r="V15" s="25" t="s">
        <v>112</v>
      </c>
      <c r="W15" s="25" t="s">
        <v>113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114</v>
      </c>
      <c r="C16" s="33" t="str">
        <f>IF(入力!C8="","",入力!C8)</f>
        <v>岡澤</v>
      </c>
      <c r="D16" s="33" t="str">
        <f>IF(入力!E8="","",入力!E8)</f>
        <v>一男</v>
      </c>
      <c r="E16" s="33" t="str">
        <f>IF(入力!C7="","",入力!C7)</f>
        <v>オカザワ</v>
      </c>
      <c r="F16" s="33" t="str">
        <f>IF(入力!E7="","",入力!E7)</f>
        <v>カズオ</v>
      </c>
      <c r="G16" s="33">
        <f>IF(入力!G7="","",入力!G7)</f>
        <v>507243617</v>
      </c>
      <c r="H16" s="33">
        <f>IF(入力!J7="","",入力!J7)</f>
        <v>16927</v>
      </c>
      <c r="I16" s="33" t="str">
        <f>IF(入力!M7="","",入力!M7)</f>
        <v/>
      </c>
      <c r="J16" s="33"/>
      <c r="K16" s="33"/>
      <c r="L16" s="33">
        <f>IF(入力!AT7="","",入力!AT7)</f>
        <v>63</v>
      </c>
      <c r="M16" s="33"/>
      <c r="N16" s="33"/>
      <c r="O16" s="33"/>
      <c r="P16" s="33"/>
      <c r="Q16" s="33"/>
      <c r="R16" s="33" t="str">
        <f>IF(入力!R7="","",入力!R7)</f>
        <v>287</v>
      </c>
      <c r="S16" s="33" t="str">
        <f>IF(入力!W7="","",入力!W7)</f>
        <v>0031</v>
      </c>
      <c r="T16" s="33" t="str">
        <f>IF(入力!P8="","",入力!P8)</f>
        <v>千葉県香取市新部</v>
      </c>
      <c r="U16" s="33" t="str">
        <f>IF(入力!AL7="","",入力!AL7)</f>
        <v>090</v>
      </c>
      <c r="V16" s="33" t="str">
        <f>IF(入力!AK8="","",入力!AK8)</f>
        <v>3525</v>
      </c>
      <c r="W16" s="33" t="str">
        <f>IF(入力!AP8="","",入力!AP8)</f>
        <v>0971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134</v>
      </c>
      <c r="C17" s="33" t="str">
        <f>IF(入力!C10="","",入力!C10)</f>
        <v>浅野</v>
      </c>
      <c r="D17" s="33" t="str">
        <f>IF(入力!E10="","",入力!E10)</f>
        <v>和男</v>
      </c>
      <c r="E17" s="33" t="str">
        <f>IF(入力!C9="","",入力!C9)</f>
        <v>アサノ</v>
      </c>
      <c r="F17" s="33" t="str">
        <f>IF(入力!E9="","",入力!E9)</f>
        <v>カズオ</v>
      </c>
      <c r="G17" s="33">
        <f>IF(入力!G9="","",入力!G9)</f>
        <v>513493802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0313</v>
      </c>
      <c r="T17" s="33" t="str">
        <f>IF(入力!P10="","",入力!P10)</f>
        <v>千葉県香取市小見川4866-361-21-1</v>
      </c>
      <c r="U17" s="33" t="str">
        <f>IF(入力!AL9="","",入力!AL9)</f>
        <v>090</v>
      </c>
      <c r="V17" s="33" t="str">
        <f>IF(入力!AK10="","",入力!AK10)</f>
        <v>3222</v>
      </c>
      <c r="W17" s="33" t="str">
        <f>IF(入力!AP10="","",入力!AP10)</f>
        <v>9478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66</v>
      </c>
      <c r="C20" s="33" t="str">
        <f>IF(入力!C12="","",入力!C12)</f>
        <v>星越</v>
      </c>
      <c r="D20" s="33" t="str">
        <f>IF(入力!E12="","",入力!E12)</f>
        <v>実</v>
      </c>
      <c r="E20" s="33" t="str">
        <f>IF(入力!C11="","",入力!C11)</f>
        <v>ホシコシ</v>
      </c>
      <c r="F20" s="33" t="str">
        <f>IF(入力!E11="","",入力!E11)</f>
        <v>ミノル</v>
      </c>
      <c r="G20" s="33">
        <f>IF(入力!G11="","",入力!G11)</f>
        <v>516730995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0328</v>
      </c>
      <c r="T20" s="33" t="str">
        <f>IF(入力!P12="","",入力!P12)</f>
        <v>千葉県香取市五郷内2372</v>
      </c>
      <c r="U20" s="33" t="str">
        <f>IF(入力!AL11="","",入力!AL11)</f>
        <v>090</v>
      </c>
      <c r="V20" s="33" t="str">
        <f>IF(入力!AK12="","",入力!AK12)</f>
        <v>8893</v>
      </c>
      <c r="W20" s="33" t="str">
        <f>IF(入力!AP12="","",入力!AP12)</f>
        <v>5944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115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116</v>
      </c>
      <c r="C22" s="33" t="str">
        <f>IF(入力!C16="","",入力!C16)</f>
        <v>伊藤</v>
      </c>
      <c r="D22" s="33" t="str">
        <f>IF(入力!E16="","",入力!E16)</f>
        <v>美幸</v>
      </c>
      <c r="E22" s="33" t="str">
        <f>IF(入力!C15="","",入力!C15)</f>
        <v>イトウ</v>
      </c>
      <c r="F22" s="33" t="str">
        <f>IF(入力!E15="","",入力!E15)</f>
        <v>ミユキ</v>
      </c>
      <c r="G22" s="33"/>
      <c r="H22" s="33"/>
      <c r="I22" s="33"/>
      <c r="J22" s="33"/>
      <c r="K22" s="33"/>
      <c r="L22" s="33">
        <f>IF(入力!AT15="","",入力!AT15)</f>
        <v>35</v>
      </c>
      <c r="M22" s="33"/>
      <c r="N22" s="33">
        <f>IF(入力!C21="","",入力!C21)</f>
        <v>90</v>
      </c>
      <c r="O22" s="33">
        <f>IF(入力!E21="","",入力!E21)</f>
        <v>5432</v>
      </c>
      <c r="P22" s="33">
        <f>IF(入力!G21="","",入力!G21)</f>
        <v>6482</v>
      </c>
      <c r="Q22" s="33"/>
      <c r="R22" s="33" t="str">
        <f>IF(入力!R15="","",入力!R15)</f>
        <v>289</v>
      </c>
      <c r="S22" s="33" t="str">
        <f>IF(入力!W15="","",入力!W15)</f>
        <v/>
      </c>
      <c r="T22" s="33" t="str">
        <f>IF(入力!P16="","",入力!P16)</f>
        <v>香取市丁子1096</v>
      </c>
      <c r="U22" s="33" t="str">
        <f>IF(入力!AL15="","",入力!AL15)</f>
        <v>090</v>
      </c>
      <c r="V22" s="33" t="str">
        <f>IF(入力!AK16="","",入力!AK16)</f>
        <v>5432</v>
      </c>
      <c r="W22" s="33" t="str">
        <f>IF(入力!AP16="","",入力!AP16)</f>
        <v>6482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117</v>
      </c>
      <c r="C23" s="33" t="str">
        <f>IF(入力!$C$14="","",入力!$C$14)</f>
        <v>伊藤</v>
      </c>
      <c r="D23" s="33" t="str">
        <f>IF(入力!$E$14="","",入力!$E$14)</f>
        <v>美幸</v>
      </c>
      <c r="E23" s="33" t="str">
        <f>IF(入力!$C$13="","",入力!$C$13)</f>
        <v>イトウ</v>
      </c>
      <c r="F23" s="33" t="str">
        <f>IF(入力!$E$13="","",入力!$E$13)</f>
        <v>ミユキ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118</v>
      </c>
      <c r="C24" s="75" t="str">
        <f>VLOOKUP($B$51,$A$53:$F$352,3)</f>
        <v>星越</v>
      </c>
      <c r="D24" s="75" t="str">
        <f>VLOOKUP($B$51,$A$53:$F$352,4)</f>
        <v>大輝</v>
      </c>
      <c r="E24" s="75" t="str">
        <f>VLOOKUP($B$51,$A$53:$F$352,5)</f>
        <v>ホシコシ</v>
      </c>
      <c r="F24" s="75" t="str">
        <f>VLOOKUP($B$51,$A$53:$F$352,6)</f>
        <v>ダイキ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171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119</v>
      </c>
      <c r="B52" s="42" t="s">
        <v>48</v>
      </c>
      <c r="C52" s="25" t="s">
        <v>120</v>
      </c>
      <c r="D52" s="25" t="s">
        <v>121</v>
      </c>
      <c r="E52" s="25" t="s">
        <v>122</v>
      </c>
      <c r="F52" s="25" t="s">
        <v>123</v>
      </c>
      <c r="G52" s="25" t="s">
        <v>100</v>
      </c>
      <c r="H52" s="25" t="s">
        <v>124</v>
      </c>
      <c r="I52" s="25" t="s">
        <v>50</v>
      </c>
      <c r="J52" s="25" t="s">
        <v>125</v>
      </c>
      <c r="K52" s="25" t="s">
        <v>126</v>
      </c>
      <c r="L52" s="25" t="s">
        <v>127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➀</v>
      </c>
      <c r="C53" s="33" t="str">
        <f>IF(入力!C26="","",入力!C26)</f>
        <v>星越</v>
      </c>
      <c r="D53" s="33" t="str">
        <f>IF(入力!E26="","",入力!E26)</f>
        <v>大輝</v>
      </c>
      <c r="E53" s="33" t="str">
        <f>IF(入力!C25="","",入力!C25)</f>
        <v>ホシコシ</v>
      </c>
      <c r="F53" s="33" t="str">
        <f>IF(入力!E25="","",入力!E25)</f>
        <v>ダイキ</v>
      </c>
      <c r="G53" s="33">
        <f>IF(入力!M25="","",入力!M25)</f>
        <v>516716994</v>
      </c>
      <c r="H53" s="33" t="str">
        <f>IF(入力!I25="","",入力!I25)</f>
        <v>香取市立小見川中央小学校</v>
      </c>
      <c r="I53" s="33">
        <f>IF(入力!G25="","",入力!G25)</f>
        <v>6</v>
      </c>
      <c r="J53" s="33">
        <f>IF(入力!P25="","",入力!P25)</f>
        <v>162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伊藤</v>
      </c>
      <c r="D54" s="33" t="str">
        <f>IF(入力!E28="","",入力!E28)</f>
        <v>劉青</v>
      </c>
      <c r="E54" s="33" t="str">
        <f>IF(入力!C27="","",入力!C27)</f>
        <v>イトウ</v>
      </c>
      <c r="F54" s="33" t="str">
        <f>IF(入力!E27="","",入力!E27)</f>
        <v>リュウセイ</v>
      </c>
      <c r="G54" s="33">
        <f>IF(入力!M27="","",入力!M27)</f>
        <v>516811200</v>
      </c>
      <c r="H54" s="33" t="str">
        <f>IF(入力!I27="","",入力!I27)</f>
        <v>香取市立佐原小学校</v>
      </c>
      <c r="I54" s="33">
        <f>IF(入力!G27="","",入力!G27)</f>
        <v>5</v>
      </c>
      <c r="J54" s="33">
        <f>IF(入力!P27="","",入力!P27)</f>
        <v>155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相馬</v>
      </c>
      <c r="D55" s="33" t="str">
        <f>IF(入力!E30="","",入力!E30)</f>
        <v>宏斗</v>
      </c>
      <c r="E55" s="33" t="str">
        <f>IF(入力!C29="","",入力!C29)</f>
        <v>ソウマ</v>
      </c>
      <c r="F55" s="33" t="str">
        <f>IF(入力!E29="","",入力!E29)</f>
        <v>ヒロト</v>
      </c>
      <c r="G55" s="33">
        <f>IF(入力!M29="","",入力!M29)</f>
        <v>516976028</v>
      </c>
      <c r="H55" s="33" t="str">
        <f>IF(入力!I29="","",入力!I29)</f>
        <v>香取市立佐原小学校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藤崎</v>
      </c>
      <c r="D56" s="33" t="str">
        <f>IF(入力!E32="","",入力!E32)</f>
        <v>哩壮</v>
      </c>
      <c r="E56" s="33" t="str">
        <f>IF(入力!C31="","",入力!C31)</f>
        <v>フジサキ</v>
      </c>
      <c r="F56" s="33" t="str">
        <f>IF(入力!E31="","",入力!E31)</f>
        <v>リオト</v>
      </c>
      <c r="G56" s="33">
        <f>IF(入力!M31="","",入力!M31)</f>
        <v>520679304</v>
      </c>
      <c r="H56" s="33" t="str">
        <f>IF(入力!I31="","",入力!I31)</f>
        <v>香取市立佐原小学校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杉山</v>
      </c>
      <c r="D57" s="33" t="str">
        <f>IF(入力!E34="","",入力!E34)</f>
        <v>翔風</v>
      </c>
      <c r="E57" s="33" t="str">
        <f>IF(入力!C33="","",入力!C33)</f>
        <v>スギヤマ</v>
      </c>
      <c r="F57" s="33" t="str">
        <f>IF(入力!E33="","",入力!E33)</f>
        <v>ナビキ</v>
      </c>
      <c r="G57" s="33">
        <f>IF(入力!M33="","",入力!M33)</f>
        <v>520978278</v>
      </c>
      <c r="H57" s="33" t="str">
        <f>IF(入力!I33="","",入力!I33)</f>
        <v>香取市立新島小学校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岩井</v>
      </c>
      <c r="D58" s="33" t="str">
        <f>IF(入力!E36="","",入力!E36)</f>
        <v>謙</v>
      </c>
      <c r="E58" s="33" t="str">
        <f>IF(入力!C35="","",入力!C35)</f>
        <v>イワイ</v>
      </c>
      <c r="F58" s="33" t="str">
        <f>IF(入力!E35="","",入力!E35)</f>
        <v>ユズル</v>
      </c>
      <c r="G58" s="33">
        <f>IF(入力!M35="","",入力!M35)</f>
        <v>520978308</v>
      </c>
      <c r="H58" s="33" t="str">
        <f>IF(入力!I35="","",入力!I35)</f>
        <v>香取市立栗源小学校</v>
      </c>
      <c r="I58" s="33">
        <f>IF(入力!G35="","",入力!G35)</f>
        <v>6</v>
      </c>
      <c r="J58" s="33">
        <f>IF(入力!P35="","",入力!P35)</f>
        <v>173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濵田</v>
      </c>
      <c r="D59" s="33" t="str">
        <f>IF(入力!E38="","",入力!E38)</f>
        <v>遼真</v>
      </c>
      <c r="E59" s="33" t="str">
        <f>IF(入力!C37="","",入力!C37)</f>
        <v>ハマダ</v>
      </c>
      <c r="F59" s="33" t="str">
        <f>IF(入力!E37="","",入力!E37)</f>
        <v>リョウマ</v>
      </c>
      <c r="G59" s="33">
        <f>IF(入力!M37="","",入力!M37)</f>
        <v>520845259</v>
      </c>
      <c r="H59" s="33" t="str">
        <f>IF(入力!I37="","",入力!I37)</f>
        <v>香取市立新島小学校</v>
      </c>
      <c r="I59" s="33">
        <f>IF(入力!G37="","",入力!G37)</f>
        <v>4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布施</v>
      </c>
      <c r="D60" s="33" t="str">
        <f>IF(入力!E40="","",入力!E40)</f>
        <v>裕惺</v>
      </c>
      <c r="E60" s="33" t="str">
        <f>IF(入力!C39="","",入力!C39)</f>
        <v>フセ</v>
      </c>
      <c r="F60" s="33" t="str">
        <f>IF(入力!E39="","",入力!E39)</f>
        <v>ユウセイ</v>
      </c>
      <c r="G60" s="33">
        <f>IF(入力!M39="","",入力!M39)</f>
        <v>519882425</v>
      </c>
      <c r="H60" s="33" t="str">
        <f>IF(入力!I39="","",入力!I39)</f>
        <v>香取市立佐原小学校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伊藤</v>
      </c>
      <c r="D61" s="33" t="str">
        <f>IF(入力!E42="","",入力!E42)</f>
        <v>劉佳</v>
      </c>
      <c r="E61" s="33" t="str">
        <f>IF(入力!C41="","",入力!C41)</f>
        <v>イトウ</v>
      </c>
      <c r="F61" s="33" t="str">
        <f>IF(入力!E41="","",入力!E41)</f>
        <v>ミズチカ</v>
      </c>
      <c r="G61" s="33">
        <f>IF(入力!M41="","",入力!M41)</f>
        <v>519113178</v>
      </c>
      <c r="H61" s="33" t="str">
        <f>IF(入力!I41="","",入力!I41)</f>
        <v>香取市立佐原小学校</v>
      </c>
      <c r="I61" s="33">
        <f>IF(入力!G41="","",入力!G41)</f>
        <v>3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仲條</v>
      </c>
      <c r="D62" s="33" t="str">
        <f>IF(入力!E44="","",入力!E44)</f>
        <v>類</v>
      </c>
      <c r="E62" s="33" t="str">
        <f>IF(入力!C43="","",入力!C43)</f>
        <v>ナカジョウ</v>
      </c>
      <c r="F62" s="33" t="str">
        <f>IF(入力!E43="","",入力!E43)</f>
        <v>ルイ</v>
      </c>
      <c r="G62" s="33">
        <f>IF(入力!M43="","",入力!M43)</f>
        <v>519571206</v>
      </c>
      <c r="H62" s="33" t="str">
        <f>IF(入力!I43="","",入力!I43)</f>
        <v>香取市立佐原小学校</v>
      </c>
      <c r="I62" s="33">
        <f>IF(入力!G43="","",入力!G43)</f>
        <v>3</v>
      </c>
      <c r="J62" s="33">
        <f>IF(入力!P43="","",入力!P43)</f>
        <v>133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香取</v>
      </c>
      <c r="D63" s="33" t="str">
        <f>IF(入力!E46="","",入力!E46)</f>
        <v>颯</v>
      </c>
      <c r="E63" s="33" t="str">
        <f>IF(入力!C45="","",入力!C45)</f>
        <v>カトリ</v>
      </c>
      <c r="F63" s="33" t="str">
        <f>IF(入力!E45="","",入力!E45)</f>
        <v>ハヤテ</v>
      </c>
      <c r="G63" s="33">
        <f>IF(入力!M45="","",入力!M45)</f>
        <v>520895469</v>
      </c>
      <c r="H63" s="33" t="str">
        <f>IF(入力!I45="","",入力!I45)</f>
        <v>香取市立竟成小学校</v>
      </c>
      <c r="I63" s="33">
        <f>IF(入力!G45="","",入力!G45)</f>
        <v>4</v>
      </c>
      <c r="J63" s="33">
        <f>IF(入力!P45="","",入力!P45)</f>
        <v>131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minato081</cp:lastModifiedBy>
  <cp:lastPrinted>2021-05-18T23:32:11Z</cp:lastPrinted>
  <dcterms:created xsi:type="dcterms:W3CDTF">2014-04-05T09:56:00Z</dcterms:created>
  <dcterms:modified xsi:type="dcterms:W3CDTF">2021-05-18T23:33:09Z</dcterms:modified>
</cp:coreProperties>
</file>