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autoCompressPictures="0"/>
  <workbookProtection lockStructure="1"/>
  <bookViews>
    <workbookView xWindow="2100" yWindow="260" windowWidth="20800" windowHeight="2648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<sst xmlns="http://schemas.openxmlformats.org/spreadsheetml/2006/main" count="434" uniqueCount="298">
  <si>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</si>
  <si>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</si>
  <si>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</si>
  <si>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</si>
  <si>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</si>
  <si>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</si>
  <si>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</si>
  <si>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</si>
  <si>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</si>
  <si>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</si>
  <si>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</si>
  <si>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</si>
  <si>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</si>
  <si>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</si>
  <si>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</si>
  <si>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</si>
  <si>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</si>
  <si>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</si>
  <si>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</si>
  <si>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</si>
  <si>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</si>
  <si>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</si>
  <si>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</si>
  <si>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</si>
  <si>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</si>
  <si>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</si>
  <si>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</si>
  <si>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</si>
  <si>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</si>
  <si>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</si>
  <si>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</si>
  <si>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</si>
  <si>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</si>
  <si>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</si>
  <si>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</si>
  <si>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</si>
  <si>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</si>
  <si>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</si>
  <si>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</si>
  <si>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</si>
  <si>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</si>
  <si>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</si>
  <si>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</si>
  <si>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</si>
  <si>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</si>
  <si>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</si>
  <si>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</si>
  <si>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</si>
  <si>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</si>
  <si>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</si>
  <si>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</si>
  <si>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</si>
  <si>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</si>
  <si>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</si>
  <si>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</si>
  <si>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</si>
  <si>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</si>
  <si>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</si>
  <si>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</si>
  <si>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</si>
  <si>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</si>
  <si>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</si>
  <si>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</si>
  <si>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</si>
  <si>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</si>
  <si>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</si>
  <si>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</si>
  <si>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</si>
  <si>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</si>
  <si>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</si>
  <si>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</si>
  <si>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</si>
  <si>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</si>
  <si>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</si>
  <si>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</si>
  <si>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</si>
  <si>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</si>
  <si>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</si>
  <si>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</si>
  <si>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</si>
  <si>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</si>
  <si>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</si>
  <si>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</si>
  <si>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</si>
  <si>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</si>
  <si>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</si>
  <si>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</si>
  <si>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</si>
  <si>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</si>
  <si>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</si>
  <si>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</si>
  <si>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</si>
  <si>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</si>
  <si>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</si>
  <si>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</si>
  <si>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</si>
  <si>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</si>
  <si>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</si>
  <si>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</si>
  <si>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</si>
  <si>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</si>
  <si>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</si>
  <si>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</si>
  <si>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</si>
  <si>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</si>
  <si>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</si>
  <si>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</si>
  <si>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</si>
  <si>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</si>
  <si>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</si>
  <si>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</si>
  <si>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</si>
  <si>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</si>
  <si>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</si>
  <si>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</si>
  <si>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</si>
  <si>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</si>
  <si>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</si>
  <si>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</si>
  <si>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</si>
  <si>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</si>
  <si>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</si>
  <si>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</si>
  <si>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</si>
  <si>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</si>
  <si>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</si>
  <si>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</si>
  <si>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</si>
  <si>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</si>
  <si>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</si>
  <si>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</si>
  <si>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</si>
  <si>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</si>
  <si>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</si>
  <si>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</si>
  <si>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</si>
  <si>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</si>
  <si>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</si>
  <si>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</si>
  <si>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</si>
  <si>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</si>
  <si>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</si>
  <si>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</si>
  <si>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</si>
  <si>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</si>
  <si>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</si>
  <si>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</si>
  <si>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</si>
  <si>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</si>
  <si>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</si>
  <si>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</si>
  <si>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</si>
  <si>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</si>
  <si>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</si>
  <si>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</si>
  <si>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</si>
  <si>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</si>
  <si>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</si>
  <si>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</si>
  <si>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</si>
  <si>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</si>
  <si>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</si>
  <si>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</si>
  <si>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</si>
  <si>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</si>
  <si>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</si>
  <si>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</si>
  <si>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</si>
  <si>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</si>
  <si>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</si>
  <si>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</si>
  <si>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</si>
  <si>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</si>
  <si>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</si>
  <si>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</si>
  <si>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</si>
  <si>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</si>
  <si>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</si>
  <si>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</si>
  <si>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</si>
  <si>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</si>
  <si>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</si>
  <si>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</si>
  <si>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</si>
  <si>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</si>
  <si>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</si>
  <si>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</si>
  <si>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</si>
  <si>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</si>
  <si>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</si>
  <si>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</si>
  <si>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</si>
  <si>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</si>
  <si>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</si>
  <si>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</si>
  <si>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</si>
  <si>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</si>
  <si>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</si>
  <si>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</si>
  <si>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</si>
  <si>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phoneticPr fontId="2"/>
  </si>
  <si>
    <t>インバヴィクトリー</t>
    <phoneticPr fontId="2"/>
  </si>
  <si>
    <t>印西</t>
    <phoneticPr fontId="2"/>
  </si>
  <si>
    <t>京成</t>
    <phoneticPr fontId="2"/>
  </si>
  <si>
    <t>酒々井</t>
    <phoneticPr fontId="2"/>
  </si>
  <si>
    <t>赤鳥</t>
    <phoneticPr fontId="2"/>
  </si>
  <si>
    <t>康之助</t>
    <phoneticPr fontId="2"/>
  </si>
  <si>
    <t>アカトリ</t>
    <phoneticPr fontId="2"/>
  </si>
  <si>
    <t>コウノスケ</t>
    <phoneticPr fontId="2"/>
  </si>
  <si>
    <t>025573</t>
    <phoneticPr fontId="2"/>
  </si>
  <si>
    <t>270</t>
    <phoneticPr fontId="2"/>
  </si>
  <si>
    <t>1606</t>
    <phoneticPr fontId="2"/>
  </si>
  <si>
    <t>千葉県印西市平賀学園台2-15-6</t>
    <phoneticPr fontId="2"/>
  </si>
  <si>
    <t>0476</t>
    <phoneticPr fontId="2"/>
  </si>
  <si>
    <t>98</t>
    <phoneticPr fontId="2"/>
  </si>
  <si>
    <t>2208</t>
    <phoneticPr fontId="2"/>
  </si>
  <si>
    <t>エビナ</t>
    <phoneticPr fontId="2"/>
  </si>
  <si>
    <t>タクヤ</t>
    <phoneticPr fontId="2"/>
  </si>
  <si>
    <t>蝦名</t>
    <rPh sb="0" eb="2">
      <t>エビナ</t>
    </rPh>
    <phoneticPr fontId="2"/>
  </si>
  <si>
    <t>拓也</t>
    <rPh sb="0" eb="2">
      <t>タクヤ</t>
    </rPh>
    <phoneticPr fontId="2"/>
  </si>
  <si>
    <t>1608</t>
    <phoneticPr fontId="2"/>
  </si>
  <si>
    <t>千葉県印西市舞姫1-9-11</t>
    <rPh sb="0" eb="14">
      <t>jkyxj879</t>
    </rPh>
    <phoneticPr fontId="2"/>
  </si>
  <si>
    <t>0476</t>
    <phoneticPr fontId="2"/>
  </si>
  <si>
    <t>98</t>
    <phoneticPr fontId="2"/>
  </si>
  <si>
    <t>3946</t>
    <phoneticPr fontId="2"/>
  </si>
  <si>
    <t>ゴトウ</t>
    <phoneticPr fontId="2"/>
  </si>
  <si>
    <t>ゴトウ</t>
    <phoneticPr fontId="2"/>
  </si>
  <si>
    <t>トモエ</t>
    <phoneticPr fontId="2"/>
  </si>
  <si>
    <t>後藤</t>
    <rPh sb="0" eb="2">
      <t>ゴトウ</t>
    </rPh>
    <phoneticPr fontId="2"/>
  </si>
  <si>
    <t>智恵</t>
    <phoneticPr fontId="2"/>
  </si>
  <si>
    <t>286</t>
    <phoneticPr fontId="2"/>
  </si>
  <si>
    <t>0045</t>
    <phoneticPr fontId="2"/>
  </si>
  <si>
    <t>22</t>
    <phoneticPr fontId="2"/>
  </si>
  <si>
    <t>5403</t>
    <phoneticPr fontId="2"/>
  </si>
  <si>
    <t>千葉県成田市並木町8-2-406</t>
    <phoneticPr fontId="2"/>
  </si>
  <si>
    <t>①</t>
    <phoneticPr fontId="2"/>
  </si>
  <si>
    <t>三宅</t>
    <phoneticPr fontId="2"/>
  </si>
  <si>
    <t>雄大</t>
    <phoneticPr fontId="2"/>
  </si>
  <si>
    <t>後藤</t>
    <phoneticPr fontId="2"/>
  </si>
  <si>
    <t>悠月　</t>
    <phoneticPr fontId="2"/>
  </si>
  <si>
    <t>竹内</t>
    <phoneticPr fontId="2"/>
  </si>
  <si>
    <t>悠太</t>
    <phoneticPr fontId="2"/>
  </si>
  <si>
    <t>小川</t>
    <phoneticPr fontId="2"/>
  </si>
  <si>
    <t>聡一</t>
    <phoneticPr fontId="2"/>
  </si>
  <si>
    <t>黒木</t>
    <phoneticPr fontId="2"/>
  </si>
  <si>
    <t>翔悟</t>
    <phoneticPr fontId="2"/>
  </si>
  <si>
    <t>金子</t>
    <phoneticPr fontId="2"/>
  </si>
  <si>
    <t>旺右</t>
    <phoneticPr fontId="2"/>
  </si>
  <si>
    <t>辰</t>
    <phoneticPr fontId="2"/>
  </si>
  <si>
    <t>翔太　</t>
    <phoneticPr fontId="2"/>
  </si>
  <si>
    <t>遠藤</t>
    <phoneticPr fontId="2"/>
  </si>
  <si>
    <t>勇真</t>
    <phoneticPr fontId="2"/>
  </si>
  <si>
    <t>楠本</t>
    <phoneticPr fontId="2"/>
  </si>
  <si>
    <t>海斗</t>
    <phoneticPr fontId="2"/>
  </si>
  <si>
    <t>綜大</t>
    <phoneticPr fontId="2"/>
  </si>
  <si>
    <t>小川</t>
    <phoneticPr fontId="2"/>
  </si>
  <si>
    <t>鈴木</t>
    <phoneticPr fontId="2"/>
  </si>
  <si>
    <t>健大</t>
    <phoneticPr fontId="2"/>
  </si>
  <si>
    <t>ミヤケ</t>
    <phoneticPr fontId="2"/>
  </si>
  <si>
    <t>ユウダイ</t>
    <phoneticPr fontId="2"/>
  </si>
  <si>
    <t>ユヅキ</t>
    <phoneticPr fontId="2"/>
  </si>
  <si>
    <t>タケウチ</t>
    <phoneticPr fontId="2"/>
  </si>
  <si>
    <t>ユウタ</t>
    <phoneticPr fontId="2"/>
  </si>
  <si>
    <t>オガワ</t>
    <phoneticPr fontId="2"/>
  </si>
  <si>
    <t>ソウイチ</t>
    <phoneticPr fontId="2"/>
  </si>
  <si>
    <t>クロキ</t>
    <phoneticPr fontId="2"/>
  </si>
  <si>
    <t>ショウゴ</t>
    <phoneticPr fontId="2"/>
  </si>
  <si>
    <t>カネコ</t>
    <phoneticPr fontId="2"/>
  </si>
  <si>
    <t>タツ</t>
    <phoneticPr fontId="2"/>
  </si>
  <si>
    <t>ショウタ</t>
    <phoneticPr fontId="2"/>
  </si>
  <si>
    <t>エンドウ</t>
    <phoneticPr fontId="2"/>
  </si>
  <si>
    <t>ユウマ</t>
    <phoneticPr fontId="2"/>
  </si>
  <si>
    <t>クスモト</t>
    <phoneticPr fontId="2"/>
  </si>
  <si>
    <t>ソウダイ</t>
    <phoneticPr fontId="2"/>
  </si>
  <si>
    <t>オガワ</t>
    <phoneticPr fontId="2"/>
  </si>
  <si>
    <t>リョウヘイ</t>
    <phoneticPr fontId="2"/>
  </si>
  <si>
    <t>スズキ</t>
    <phoneticPr fontId="2"/>
  </si>
  <si>
    <t>ケンタ</t>
    <phoneticPr fontId="2"/>
  </si>
  <si>
    <t>木下小学校</t>
    <phoneticPr fontId="2"/>
  </si>
  <si>
    <t>平成小学校</t>
    <phoneticPr fontId="2"/>
  </si>
  <si>
    <t>いには野小学校</t>
    <phoneticPr fontId="2"/>
  </si>
  <si>
    <t>内郷小学校</t>
    <phoneticPr fontId="2"/>
  </si>
  <si>
    <t>佐倉小学校</t>
    <phoneticPr fontId="2"/>
  </si>
  <si>
    <t>公津の杜小学校</t>
    <phoneticPr fontId="2"/>
  </si>
  <si>
    <t>神宮寺小学校</t>
    <phoneticPr fontId="2"/>
  </si>
  <si>
    <t>我孫子第三小学校</t>
    <phoneticPr fontId="2"/>
  </si>
  <si>
    <t>木下小学校</t>
    <phoneticPr fontId="2"/>
  </si>
  <si>
    <t>八生小学校</t>
    <phoneticPr fontId="2"/>
  </si>
  <si>
    <t>八生小学校</t>
    <phoneticPr fontId="2"/>
  </si>
  <si>
    <t>平成小学校</t>
    <phoneticPr fontId="2"/>
  </si>
  <si>
    <t>0476</t>
    <phoneticPr fontId="2"/>
  </si>
  <si>
    <t>98</t>
    <phoneticPr fontId="2"/>
  </si>
  <si>
    <t>3946</t>
    <phoneticPr fontId="2"/>
  </si>
  <si>
    <t>080</t>
    <phoneticPr fontId="2"/>
  </si>
  <si>
    <t>オウスケ</t>
    <phoneticPr fontId="2"/>
  </si>
  <si>
    <t>カイト</t>
    <phoneticPr fontId="2"/>
  </si>
  <si>
    <t>バレーの技術だけでなく、仲間を思いやる気持ちを大切にしています。みんなで力を合わせ苦しい時は助け合い、励まし合い、たましいこめて試合に望み、てっぺん目指します。</t>
    <phoneticPr fontId="2"/>
  </si>
  <si>
    <t>稜平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</si>
</sst>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0"/>
      <color indexed="8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8">
    <xf numFmtId="0" fontId="0" fillId="0" borderId="0">
      <alignment vertical="center"/>
    </xf>
    <xf numFmtId="0" fontId="3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quotePrefix="1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38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workbookViewId="0">
      <selection activeCell="E48" sqref="E48:F48"/>
    </sheetView>
  </sheetViews>
  <sheetFormatPr baseColWidth="12" defaultColWidth="8.83203125" defaultRowHeight="17" x14ac:dyDescent="0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8.83203125" style="1"/>
  </cols>
  <sheetData>
    <row r="1" spans="1:51" ht="36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" customHeight="1">
      <c r="A2" s="213" t="s">
        <v>189</v>
      </c>
      <c r="B2" s="214"/>
      <c r="C2" s="215" t="s">
        <v>201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2" t="s">
        <v>169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8" t="s">
        <v>190</v>
      </c>
      <c r="B3" s="219"/>
      <c r="C3" s="220" t="s">
        <v>200</v>
      </c>
      <c r="D3" s="221"/>
      <c r="E3" s="221"/>
      <c r="F3" s="221"/>
      <c r="G3" s="221"/>
      <c r="H3" s="221"/>
      <c r="I3" s="222"/>
      <c r="J3" s="83" t="s">
        <v>158</v>
      </c>
      <c r="K3" s="84"/>
      <c r="L3" s="84"/>
      <c r="M3" s="84"/>
      <c r="N3" s="84"/>
      <c r="O3" s="85"/>
      <c r="P3" s="210" t="s">
        <v>202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2" t="s">
        <v>180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" customHeight="1">
      <c r="A4" s="104" t="s">
        <v>191</v>
      </c>
      <c r="B4" s="105"/>
      <c r="C4" s="94">
        <v>434101428</v>
      </c>
      <c r="D4" s="95"/>
      <c r="E4" s="95"/>
      <c r="F4" s="95"/>
      <c r="G4" s="95"/>
      <c r="H4" s="95"/>
      <c r="I4" s="96"/>
      <c r="J4" s="114" t="s">
        <v>185</v>
      </c>
      <c r="K4" s="115"/>
      <c r="L4" s="115"/>
      <c r="M4" s="115"/>
      <c r="N4" s="115"/>
      <c r="O4" s="116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7">
        <v>14004</v>
      </c>
      <c r="K5" s="147"/>
      <c r="L5" s="147"/>
      <c r="M5" s="147"/>
      <c r="N5" s="147"/>
      <c r="O5" s="147"/>
      <c r="P5" s="199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2" t="s">
        <v>175</v>
      </c>
      <c r="D6" s="233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9" t="s">
        <v>164</v>
      </c>
      <c r="AL6" s="209"/>
      <c r="AM6" s="209"/>
      <c r="AN6" s="209"/>
      <c r="AO6" s="209"/>
      <c r="AP6" s="209"/>
      <c r="AQ6" s="209"/>
      <c r="AR6" s="209"/>
      <c r="AS6" s="209"/>
      <c r="AT6" s="57" t="s">
        <v>192</v>
      </c>
    </row>
    <row r="7" spans="1:51" ht="13.5" customHeight="1">
      <c r="A7" s="100"/>
      <c r="B7" s="101"/>
      <c r="C7" s="136" t="s">
        <v>207</v>
      </c>
      <c r="D7" s="137"/>
      <c r="E7" s="112" t="s">
        <v>208</v>
      </c>
      <c r="F7" s="113"/>
      <c r="G7" s="93">
        <v>500652463</v>
      </c>
      <c r="H7" s="93"/>
      <c r="I7" s="93"/>
      <c r="J7" s="92" t="s">
        <v>209</v>
      </c>
      <c r="K7" s="93"/>
      <c r="L7" s="93"/>
      <c r="M7" s="93"/>
      <c r="N7" s="93"/>
      <c r="O7" s="93"/>
      <c r="P7" s="89" t="s">
        <v>72</v>
      </c>
      <c r="Q7" s="90"/>
      <c r="R7" s="109" t="s">
        <v>210</v>
      </c>
      <c r="S7" s="109"/>
      <c r="T7" s="109"/>
      <c r="U7" s="109"/>
      <c r="V7" s="50" t="s">
        <v>73</v>
      </c>
      <c r="W7" s="108" t="s">
        <v>211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8" t="s">
        <v>213</v>
      </c>
      <c r="AM7" s="148"/>
      <c r="AN7" s="148"/>
      <c r="AO7" s="148"/>
      <c r="AP7" s="148"/>
      <c r="AQ7" s="148"/>
      <c r="AR7" s="148"/>
      <c r="AS7" s="59" t="s">
        <v>75</v>
      </c>
      <c r="AT7" s="259">
        <v>24</v>
      </c>
    </row>
    <row r="8" spans="1:51" ht="18" customHeight="1">
      <c r="A8" s="100"/>
      <c r="B8" s="101"/>
      <c r="C8" s="139" t="s">
        <v>205</v>
      </c>
      <c r="D8" s="140"/>
      <c r="E8" s="141" t="s">
        <v>206</v>
      </c>
      <c r="F8" s="142"/>
      <c r="G8" s="93"/>
      <c r="H8" s="93"/>
      <c r="I8" s="93"/>
      <c r="J8" s="93"/>
      <c r="K8" s="93"/>
      <c r="L8" s="93"/>
      <c r="M8" s="93"/>
      <c r="N8" s="93"/>
      <c r="O8" s="93"/>
      <c r="P8" s="149" t="s">
        <v>212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214</v>
      </c>
      <c r="AL8" s="152"/>
      <c r="AM8" s="152"/>
      <c r="AN8" s="152"/>
      <c r="AO8" s="60" t="s">
        <v>76</v>
      </c>
      <c r="AP8" s="152" t="s">
        <v>215</v>
      </c>
      <c r="AQ8" s="152"/>
      <c r="AR8" s="152"/>
      <c r="AS8" s="153"/>
      <c r="AT8" s="259"/>
    </row>
    <row r="9" spans="1:51" ht="14.5" customHeight="1">
      <c r="A9" s="100" t="s">
        <v>150</v>
      </c>
      <c r="B9" s="101"/>
      <c r="C9" s="136" t="s">
        <v>216</v>
      </c>
      <c r="D9" s="137"/>
      <c r="E9" s="112" t="s">
        <v>217</v>
      </c>
      <c r="F9" s="113"/>
      <c r="G9" s="93">
        <v>514641824</v>
      </c>
      <c r="H9" s="93"/>
      <c r="I9" s="93"/>
      <c r="J9" s="93"/>
      <c r="K9" s="93"/>
      <c r="L9" s="93"/>
      <c r="M9" s="93"/>
      <c r="N9" s="93"/>
      <c r="O9" s="93"/>
      <c r="P9" s="89" t="s">
        <v>72</v>
      </c>
      <c r="Q9" s="90"/>
      <c r="R9" s="109" t="s">
        <v>210</v>
      </c>
      <c r="S9" s="109"/>
      <c r="T9" s="109"/>
      <c r="U9" s="109"/>
      <c r="V9" s="50" t="s">
        <v>73</v>
      </c>
      <c r="W9" s="108" t="s">
        <v>220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148" t="s">
        <v>222</v>
      </c>
      <c r="AM9" s="148"/>
      <c r="AN9" s="148"/>
      <c r="AO9" s="148"/>
      <c r="AP9" s="148"/>
      <c r="AQ9" s="148"/>
      <c r="AR9" s="148"/>
      <c r="AS9" s="59" t="s">
        <v>194</v>
      </c>
      <c r="AT9" s="260">
        <v>44</v>
      </c>
    </row>
    <row r="10" spans="1:51" ht="18" customHeight="1">
      <c r="A10" s="100"/>
      <c r="B10" s="101"/>
      <c r="C10" s="139" t="s">
        <v>218</v>
      </c>
      <c r="D10" s="140"/>
      <c r="E10" s="141" t="s">
        <v>219</v>
      </c>
      <c r="F10" s="142"/>
      <c r="G10" s="93"/>
      <c r="H10" s="93"/>
      <c r="I10" s="93"/>
      <c r="J10" s="93"/>
      <c r="K10" s="93"/>
      <c r="L10" s="93"/>
      <c r="M10" s="93"/>
      <c r="N10" s="93"/>
      <c r="O10" s="93"/>
      <c r="P10" s="208" t="s">
        <v>221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6"/>
      <c r="AK10" s="151" t="s">
        <v>223</v>
      </c>
      <c r="AL10" s="152"/>
      <c r="AM10" s="152"/>
      <c r="AN10" s="152"/>
      <c r="AO10" s="60" t="s">
        <v>195</v>
      </c>
      <c r="AP10" s="152" t="s">
        <v>224</v>
      </c>
      <c r="AQ10" s="152"/>
      <c r="AR10" s="152"/>
      <c r="AS10" s="153"/>
      <c r="AT10" s="260"/>
    </row>
    <row r="11" spans="1:51" ht="14.5" customHeight="1">
      <c r="A11" s="100" t="s">
        <v>151</v>
      </c>
      <c r="B11" s="101"/>
      <c r="C11" s="136" t="s">
        <v>226</v>
      </c>
      <c r="D11" s="137"/>
      <c r="E11" s="112" t="s">
        <v>227</v>
      </c>
      <c r="F11" s="113"/>
      <c r="G11" s="93">
        <v>514641837</v>
      </c>
      <c r="H11" s="93"/>
      <c r="I11" s="93"/>
      <c r="J11" s="93"/>
      <c r="K11" s="93"/>
      <c r="L11" s="93"/>
      <c r="M11" s="93"/>
      <c r="N11" s="93"/>
      <c r="O11" s="93"/>
      <c r="P11" s="89" t="s">
        <v>72</v>
      </c>
      <c r="Q11" s="90"/>
      <c r="R11" s="109" t="s">
        <v>230</v>
      </c>
      <c r="S11" s="109"/>
      <c r="T11" s="109"/>
      <c r="U11" s="109"/>
      <c r="V11" s="50" t="s">
        <v>73</v>
      </c>
      <c r="W11" s="110" t="s">
        <v>231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148" t="s">
        <v>222</v>
      </c>
      <c r="AM11" s="148"/>
      <c r="AN11" s="148"/>
      <c r="AO11" s="148"/>
      <c r="AP11" s="148"/>
      <c r="AQ11" s="148"/>
      <c r="AR11" s="148"/>
      <c r="AS11" s="59" t="s">
        <v>194</v>
      </c>
      <c r="AT11" s="260">
        <v>45</v>
      </c>
    </row>
    <row r="12" spans="1:51" ht="18" customHeight="1">
      <c r="A12" s="100"/>
      <c r="B12" s="101"/>
      <c r="C12" s="139" t="s">
        <v>228</v>
      </c>
      <c r="D12" s="140"/>
      <c r="E12" s="141" t="s">
        <v>229</v>
      </c>
      <c r="F12" s="142"/>
      <c r="G12" s="93"/>
      <c r="H12" s="93"/>
      <c r="I12" s="93"/>
      <c r="J12" s="93"/>
      <c r="K12" s="93"/>
      <c r="L12" s="93"/>
      <c r="M12" s="93"/>
      <c r="N12" s="93"/>
      <c r="O12" s="93"/>
      <c r="P12" s="149" t="s">
        <v>234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6"/>
      <c r="AK12" s="151" t="s">
        <v>232</v>
      </c>
      <c r="AL12" s="152"/>
      <c r="AM12" s="152"/>
      <c r="AN12" s="152"/>
      <c r="AO12" s="60" t="s">
        <v>195</v>
      </c>
      <c r="AP12" s="152" t="s">
        <v>233</v>
      </c>
      <c r="AQ12" s="152"/>
      <c r="AR12" s="152"/>
      <c r="AS12" s="153"/>
      <c r="AT12" s="260"/>
    </row>
    <row r="13" spans="1:51" ht="15" customHeight="1">
      <c r="A13" s="100" t="s">
        <v>152</v>
      </c>
      <c r="B13" s="101"/>
      <c r="C13" s="136" t="s">
        <v>216</v>
      </c>
      <c r="D13" s="137"/>
      <c r="E13" s="112" t="s">
        <v>217</v>
      </c>
      <c r="F13" s="113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1"/>
    </row>
    <row r="14" spans="1:51" ht="18" customHeight="1">
      <c r="A14" s="100"/>
      <c r="B14" s="101"/>
      <c r="C14" s="139" t="s">
        <v>218</v>
      </c>
      <c r="D14" s="140"/>
      <c r="E14" s="141" t="s">
        <v>219</v>
      </c>
      <c r="F14" s="142"/>
      <c r="G14" s="138"/>
      <c r="H14" s="138"/>
      <c r="I14" s="138"/>
      <c r="J14" s="138"/>
      <c r="K14" s="138"/>
      <c r="L14" s="138"/>
      <c r="M14" s="138"/>
      <c r="N14" s="138"/>
      <c r="O14" s="138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1"/>
    </row>
    <row r="15" spans="1:51" ht="15" customHeight="1">
      <c r="A15" s="146" t="s">
        <v>166</v>
      </c>
      <c r="B15" s="101"/>
      <c r="C15" s="136" t="s">
        <v>216</v>
      </c>
      <c r="D15" s="137"/>
      <c r="E15" s="112" t="s">
        <v>217</v>
      </c>
      <c r="F15" s="113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72</v>
      </c>
      <c r="Q15" s="90"/>
      <c r="R15" s="109" t="s">
        <v>210</v>
      </c>
      <c r="S15" s="109"/>
      <c r="T15" s="109"/>
      <c r="U15" s="109"/>
      <c r="V15" s="49" t="s">
        <v>73</v>
      </c>
      <c r="W15" s="108" t="s">
        <v>220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148" t="s">
        <v>290</v>
      </c>
      <c r="AM15" s="148"/>
      <c r="AN15" s="148"/>
      <c r="AO15" s="148"/>
      <c r="AP15" s="148"/>
      <c r="AQ15" s="148"/>
      <c r="AR15" s="148"/>
      <c r="AS15" s="59" t="s">
        <v>194</v>
      </c>
      <c r="AT15" s="260">
        <v>44</v>
      </c>
    </row>
    <row r="16" spans="1:51" ht="18" customHeight="1">
      <c r="A16" s="100"/>
      <c r="B16" s="101"/>
      <c r="C16" s="139" t="s">
        <v>218</v>
      </c>
      <c r="D16" s="140"/>
      <c r="E16" s="141" t="s">
        <v>219</v>
      </c>
      <c r="F16" s="142"/>
      <c r="G16" s="138"/>
      <c r="H16" s="138"/>
      <c r="I16" s="138"/>
      <c r="J16" s="138"/>
      <c r="K16" s="138"/>
      <c r="L16" s="138"/>
      <c r="M16" s="138"/>
      <c r="N16" s="138"/>
      <c r="O16" s="138"/>
      <c r="P16" s="208" t="s">
        <v>221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6"/>
      <c r="AK16" s="151" t="s">
        <v>291</v>
      </c>
      <c r="AL16" s="152"/>
      <c r="AM16" s="152"/>
      <c r="AN16" s="152"/>
      <c r="AO16" s="60" t="s">
        <v>195</v>
      </c>
      <c r="AP16" s="152" t="s">
        <v>292</v>
      </c>
      <c r="AQ16" s="152"/>
      <c r="AR16" s="152"/>
      <c r="AS16" s="153"/>
      <c r="AT16" s="260"/>
    </row>
    <row r="17" spans="1:46">
      <c r="A17" s="100" t="s">
        <v>6</v>
      </c>
      <c r="B17" s="101"/>
      <c r="C17" s="158" t="str">
        <f>IF(P16="","",P16)</f>
        <v>千葉県印西市舞姫1-9-11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100" t="s">
        <v>7</v>
      </c>
      <c r="B19" s="101"/>
      <c r="C19" s="158" t="str">
        <f>IF(AL15="","",AL15&amp;"-"&amp;AK16&amp;"-"&amp;AP16)</f>
        <v>0476-98-3946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100"/>
      <c r="B20" s="101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100" t="s">
        <v>153</v>
      </c>
      <c r="B21" s="101"/>
      <c r="C21" s="77" t="s">
        <v>293</v>
      </c>
      <c r="D21" s="78"/>
      <c r="E21" s="78">
        <v>3176</v>
      </c>
      <c r="F21" s="78"/>
      <c r="G21" s="78">
        <v>7374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" customHeight="1" thickBot="1">
      <c r="A23" s="144" t="s">
        <v>198</v>
      </c>
      <c r="B23" s="143" t="s">
        <v>154</v>
      </c>
      <c r="C23" s="159" t="s">
        <v>173</v>
      </c>
      <c r="D23" s="160"/>
      <c r="E23" s="161" t="s">
        <v>174</v>
      </c>
      <c r="F23" s="162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29" t="s">
        <v>167</v>
      </c>
      <c r="Q23" s="143"/>
      <c r="R23" s="143"/>
      <c r="S23" s="143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145"/>
      <c r="B24" s="101"/>
      <c r="C24" s="169" t="s">
        <v>171</v>
      </c>
      <c r="D24" s="170"/>
      <c r="E24" s="171" t="s">
        <v>172</v>
      </c>
      <c r="F24" s="172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1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32">
        <v>1</v>
      </c>
      <c r="B25" s="157" t="s">
        <v>235</v>
      </c>
      <c r="C25" s="136" t="s">
        <v>258</v>
      </c>
      <c r="D25" s="137"/>
      <c r="E25" s="112" t="s">
        <v>259</v>
      </c>
      <c r="F25" s="113"/>
      <c r="G25" s="123">
        <v>5</v>
      </c>
      <c r="H25" s="119"/>
      <c r="I25" s="117" t="s">
        <v>286</v>
      </c>
      <c r="J25" s="118"/>
      <c r="K25" s="118"/>
      <c r="L25" s="119"/>
      <c r="M25" s="123">
        <v>510262319</v>
      </c>
      <c r="N25" s="118"/>
      <c r="O25" s="119"/>
      <c r="P25" s="123">
        <v>156</v>
      </c>
      <c r="Q25" s="118"/>
      <c r="R25" s="118"/>
      <c r="S25" s="118"/>
      <c r="T25" s="124"/>
      <c r="U25" s="1"/>
      <c r="V25" s="1"/>
      <c r="W25" s="1"/>
      <c r="X25" s="1"/>
      <c r="Y25" s="126">
        <v>7</v>
      </c>
      <c r="Z25" s="127"/>
      <c r="AA25" s="127"/>
      <c r="AB25" s="127"/>
      <c r="AC25" s="127"/>
      <c r="AD25" s="127"/>
      <c r="AE25" s="127"/>
      <c r="AF25" s="127"/>
      <c r="AG25" s="1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33"/>
      <c r="B26" s="135"/>
      <c r="C26" s="139" t="s">
        <v>236</v>
      </c>
      <c r="D26" s="140"/>
      <c r="E26" s="141" t="s">
        <v>237</v>
      </c>
      <c r="F26" s="142"/>
      <c r="G26" s="120"/>
      <c r="H26" s="122"/>
      <c r="I26" s="120"/>
      <c r="J26" s="121"/>
      <c r="K26" s="121"/>
      <c r="L26" s="122"/>
      <c r="M26" s="120"/>
      <c r="N26" s="121"/>
      <c r="O26" s="122"/>
      <c r="P26" s="120"/>
      <c r="Q26" s="121"/>
      <c r="R26" s="121"/>
      <c r="S26" s="121"/>
      <c r="T26" s="125"/>
      <c r="U26" s="1"/>
      <c r="V26" s="1"/>
      <c r="W26" s="1"/>
      <c r="X26" s="1"/>
      <c r="Y26" s="129"/>
      <c r="Z26" s="130"/>
      <c r="AA26" s="130"/>
      <c r="AB26" s="130"/>
      <c r="AC26" s="130"/>
      <c r="AD26" s="130"/>
      <c r="AE26" s="130"/>
      <c r="AF26" s="130"/>
      <c r="AG26" s="1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32">
        <v>2</v>
      </c>
      <c r="B27" s="134">
        <v>2</v>
      </c>
      <c r="C27" s="136" t="s">
        <v>225</v>
      </c>
      <c r="D27" s="137"/>
      <c r="E27" s="112" t="s">
        <v>260</v>
      </c>
      <c r="F27" s="113"/>
      <c r="G27" s="123">
        <v>5</v>
      </c>
      <c r="H27" s="119"/>
      <c r="I27" s="117" t="s">
        <v>289</v>
      </c>
      <c r="J27" s="118"/>
      <c r="K27" s="118"/>
      <c r="L27" s="119"/>
      <c r="M27" s="123">
        <v>511518073</v>
      </c>
      <c r="N27" s="118"/>
      <c r="O27" s="119"/>
      <c r="P27" s="123">
        <v>143</v>
      </c>
      <c r="Q27" s="118"/>
      <c r="R27" s="118"/>
      <c r="S27" s="118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33"/>
      <c r="B28" s="135"/>
      <c r="C28" s="139" t="s">
        <v>238</v>
      </c>
      <c r="D28" s="140"/>
      <c r="E28" s="141" t="s">
        <v>239</v>
      </c>
      <c r="F28" s="142"/>
      <c r="G28" s="120"/>
      <c r="H28" s="122"/>
      <c r="I28" s="120"/>
      <c r="J28" s="121"/>
      <c r="K28" s="121"/>
      <c r="L28" s="122"/>
      <c r="M28" s="120"/>
      <c r="N28" s="121"/>
      <c r="O28" s="122"/>
      <c r="P28" s="120"/>
      <c r="Q28" s="121"/>
      <c r="R28" s="121"/>
      <c r="S28" s="121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32">
        <v>3</v>
      </c>
      <c r="B29" s="134">
        <v>3</v>
      </c>
      <c r="C29" s="136" t="s">
        <v>261</v>
      </c>
      <c r="D29" s="137"/>
      <c r="E29" s="112" t="s">
        <v>262</v>
      </c>
      <c r="F29" s="113"/>
      <c r="G29" s="123">
        <v>4</v>
      </c>
      <c r="H29" s="119"/>
      <c r="I29" s="117" t="s">
        <v>280</v>
      </c>
      <c r="J29" s="118"/>
      <c r="K29" s="118"/>
      <c r="L29" s="119"/>
      <c r="M29" s="123">
        <v>512553587</v>
      </c>
      <c r="N29" s="118"/>
      <c r="O29" s="119"/>
      <c r="P29" s="123">
        <v>152</v>
      </c>
      <c r="Q29" s="118"/>
      <c r="R29" s="118"/>
      <c r="S29" s="118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33"/>
      <c r="B30" s="135"/>
      <c r="C30" s="139" t="s">
        <v>240</v>
      </c>
      <c r="D30" s="140"/>
      <c r="E30" s="141" t="s">
        <v>241</v>
      </c>
      <c r="F30" s="142"/>
      <c r="G30" s="120"/>
      <c r="H30" s="122"/>
      <c r="I30" s="120"/>
      <c r="J30" s="121"/>
      <c r="K30" s="121"/>
      <c r="L30" s="122"/>
      <c r="M30" s="120"/>
      <c r="N30" s="121"/>
      <c r="O30" s="122"/>
      <c r="P30" s="120"/>
      <c r="Q30" s="121"/>
      <c r="R30" s="121"/>
      <c r="S30" s="121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32">
        <v>4</v>
      </c>
      <c r="B31" s="134">
        <v>4</v>
      </c>
      <c r="C31" s="136" t="s">
        <v>263</v>
      </c>
      <c r="D31" s="137"/>
      <c r="E31" s="112" t="s">
        <v>264</v>
      </c>
      <c r="F31" s="113"/>
      <c r="G31" s="123">
        <v>4</v>
      </c>
      <c r="H31" s="119"/>
      <c r="I31" s="117" t="s">
        <v>287</v>
      </c>
      <c r="J31" s="118"/>
      <c r="K31" s="118"/>
      <c r="L31" s="119"/>
      <c r="M31" s="123">
        <v>512510628</v>
      </c>
      <c r="N31" s="118"/>
      <c r="O31" s="119"/>
      <c r="P31" s="123">
        <v>145</v>
      </c>
      <c r="Q31" s="118"/>
      <c r="R31" s="118"/>
      <c r="S31" s="118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33"/>
      <c r="B32" s="135"/>
      <c r="C32" s="139" t="s">
        <v>242</v>
      </c>
      <c r="D32" s="140"/>
      <c r="E32" s="141" t="s">
        <v>243</v>
      </c>
      <c r="F32" s="142"/>
      <c r="G32" s="120"/>
      <c r="H32" s="122"/>
      <c r="I32" s="120"/>
      <c r="J32" s="121"/>
      <c r="K32" s="121"/>
      <c r="L32" s="122"/>
      <c r="M32" s="120"/>
      <c r="N32" s="121"/>
      <c r="O32" s="122"/>
      <c r="P32" s="120"/>
      <c r="Q32" s="121"/>
      <c r="R32" s="121"/>
      <c r="S32" s="121"/>
      <c r="T32" s="125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32">
        <v>5</v>
      </c>
      <c r="B33" s="134">
        <v>5</v>
      </c>
      <c r="C33" s="136" t="s">
        <v>268</v>
      </c>
      <c r="D33" s="137"/>
      <c r="E33" s="112" t="s">
        <v>269</v>
      </c>
      <c r="F33" s="113"/>
      <c r="G33" s="123">
        <v>6</v>
      </c>
      <c r="H33" s="119"/>
      <c r="I33" s="117" t="s">
        <v>283</v>
      </c>
      <c r="J33" s="118"/>
      <c r="K33" s="118"/>
      <c r="L33" s="119"/>
      <c r="M33" s="123">
        <v>514353615</v>
      </c>
      <c r="N33" s="118"/>
      <c r="O33" s="119"/>
      <c r="P33" s="123">
        <v>143</v>
      </c>
      <c r="Q33" s="118"/>
      <c r="R33" s="118"/>
      <c r="S33" s="118"/>
      <c r="T33" s="124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33"/>
      <c r="B34" s="135"/>
      <c r="C34" s="139" t="s">
        <v>248</v>
      </c>
      <c r="D34" s="140"/>
      <c r="E34" s="141" t="s">
        <v>249</v>
      </c>
      <c r="F34" s="142"/>
      <c r="G34" s="120"/>
      <c r="H34" s="122"/>
      <c r="I34" s="120"/>
      <c r="J34" s="121"/>
      <c r="K34" s="121"/>
      <c r="L34" s="122"/>
      <c r="M34" s="120"/>
      <c r="N34" s="121"/>
      <c r="O34" s="122"/>
      <c r="P34" s="120"/>
      <c r="Q34" s="121"/>
      <c r="R34" s="121"/>
      <c r="S34" s="121"/>
      <c r="T34" s="125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32">
        <v>6</v>
      </c>
      <c r="B35" s="134">
        <v>6</v>
      </c>
      <c r="C35" s="136" t="s">
        <v>270</v>
      </c>
      <c r="D35" s="137"/>
      <c r="E35" s="112" t="s">
        <v>271</v>
      </c>
      <c r="F35" s="113"/>
      <c r="G35" s="123">
        <v>6</v>
      </c>
      <c r="H35" s="119"/>
      <c r="I35" s="117" t="s">
        <v>284</v>
      </c>
      <c r="J35" s="118"/>
      <c r="K35" s="118"/>
      <c r="L35" s="119"/>
      <c r="M35" s="123">
        <v>514496120</v>
      </c>
      <c r="N35" s="118"/>
      <c r="O35" s="119"/>
      <c r="P35" s="123">
        <v>154</v>
      </c>
      <c r="Q35" s="118"/>
      <c r="R35" s="118"/>
      <c r="S35" s="118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33"/>
      <c r="B36" s="135"/>
      <c r="C36" s="139" t="s">
        <v>250</v>
      </c>
      <c r="D36" s="140"/>
      <c r="E36" s="141" t="s">
        <v>251</v>
      </c>
      <c r="F36" s="142"/>
      <c r="G36" s="120"/>
      <c r="H36" s="122"/>
      <c r="I36" s="120"/>
      <c r="J36" s="121"/>
      <c r="K36" s="121"/>
      <c r="L36" s="122"/>
      <c r="M36" s="120"/>
      <c r="N36" s="121"/>
      <c r="O36" s="122"/>
      <c r="P36" s="120"/>
      <c r="Q36" s="121"/>
      <c r="R36" s="121"/>
      <c r="S36" s="121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32">
        <v>7</v>
      </c>
      <c r="B37" s="134">
        <v>7</v>
      </c>
      <c r="C37" s="136" t="s">
        <v>267</v>
      </c>
      <c r="D37" s="137"/>
      <c r="E37" s="112" t="s">
        <v>294</v>
      </c>
      <c r="F37" s="113"/>
      <c r="G37" s="123">
        <v>5</v>
      </c>
      <c r="H37" s="119"/>
      <c r="I37" s="117" t="s">
        <v>282</v>
      </c>
      <c r="J37" s="118"/>
      <c r="K37" s="118"/>
      <c r="L37" s="119"/>
      <c r="M37" s="123">
        <v>515129623</v>
      </c>
      <c r="N37" s="118"/>
      <c r="O37" s="119"/>
      <c r="P37" s="123">
        <v>150</v>
      </c>
      <c r="Q37" s="118"/>
      <c r="R37" s="118"/>
      <c r="S37" s="118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33"/>
      <c r="B38" s="135"/>
      <c r="C38" s="139" t="s">
        <v>246</v>
      </c>
      <c r="D38" s="140"/>
      <c r="E38" s="141" t="s">
        <v>247</v>
      </c>
      <c r="F38" s="142"/>
      <c r="G38" s="120"/>
      <c r="H38" s="122"/>
      <c r="I38" s="120"/>
      <c r="J38" s="121"/>
      <c r="K38" s="121"/>
      <c r="L38" s="122"/>
      <c r="M38" s="120"/>
      <c r="N38" s="121"/>
      <c r="O38" s="122"/>
      <c r="P38" s="120"/>
      <c r="Q38" s="121"/>
      <c r="R38" s="121"/>
      <c r="S38" s="121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32">
        <v>8</v>
      </c>
      <c r="B39" s="134">
        <v>8</v>
      </c>
      <c r="C39" s="136" t="s">
        <v>265</v>
      </c>
      <c r="D39" s="137"/>
      <c r="E39" s="112" t="s">
        <v>266</v>
      </c>
      <c r="F39" s="113"/>
      <c r="G39" s="123">
        <v>5</v>
      </c>
      <c r="H39" s="119"/>
      <c r="I39" s="117" t="s">
        <v>281</v>
      </c>
      <c r="J39" s="118"/>
      <c r="K39" s="118"/>
      <c r="L39" s="119"/>
      <c r="M39" s="123">
        <v>514353550</v>
      </c>
      <c r="N39" s="118"/>
      <c r="O39" s="119"/>
      <c r="P39" s="123">
        <v>142</v>
      </c>
      <c r="Q39" s="118"/>
      <c r="R39" s="118"/>
      <c r="S39" s="118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33"/>
      <c r="B40" s="135"/>
      <c r="C40" s="139" t="s">
        <v>244</v>
      </c>
      <c r="D40" s="140"/>
      <c r="E40" s="141" t="s">
        <v>245</v>
      </c>
      <c r="F40" s="142"/>
      <c r="G40" s="120"/>
      <c r="H40" s="122"/>
      <c r="I40" s="120"/>
      <c r="J40" s="121"/>
      <c r="K40" s="121"/>
      <c r="L40" s="122"/>
      <c r="M40" s="120"/>
      <c r="N40" s="121"/>
      <c r="O40" s="122"/>
      <c r="P40" s="120"/>
      <c r="Q40" s="121"/>
      <c r="R40" s="121"/>
      <c r="S40" s="121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32">
        <v>9</v>
      </c>
      <c r="B41" s="134">
        <v>9</v>
      </c>
      <c r="C41" s="136" t="s">
        <v>258</v>
      </c>
      <c r="D41" s="137"/>
      <c r="E41" s="112" t="s">
        <v>273</v>
      </c>
      <c r="F41" s="113"/>
      <c r="G41" s="123">
        <v>4</v>
      </c>
      <c r="H41" s="119"/>
      <c r="I41" s="117" t="s">
        <v>278</v>
      </c>
      <c r="J41" s="118"/>
      <c r="K41" s="118"/>
      <c r="L41" s="119"/>
      <c r="M41" s="123">
        <v>511444566</v>
      </c>
      <c r="N41" s="118"/>
      <c r="O41" s="119"/>
      <c r="P41" s="123">
        <v>140</v>
      </c>
      <c r="Q41" s="118"/>
      <c r="R41" s="118"/>
      <c r="S41" s="118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33"/>
      <c r="B42" s="135"/>
      <c r="C42" s="139" t="s">
        <v>236</v>
      </c>
      <c r="D42" s="140"/>
      <c r="E42" s="141" t="s">
        <v>254</v>
      </c>
      <c r="F42" s="142"/>
      <c r="G42" s="120"/>
      <c r="H42" s="122"/>
      <c r="I42" s="120"/>
      <c r="J42" s="121"/>
      <c r="K42" s="121"/>
      <c r="L42" s="122"/>
      <c r="M42" s="120"/>
      <c r="N42" s="121"/>
      <c r="O42" s="122"/>
      <c r="P42" s="120"/>
      <c r="Q42" s="121"/>
      <c r="R42" s="121"/>
      <c r="S42" s="121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32">
        <v>10</v>
      </c>
      <c r="B43" s="134">
        <v>10</v>
      </c>
      <c r="C43" s="136" t="s">
        <v>272</v>
      </c>
      <c r="D43" s="137"/>
      <c r="E43" s="112" t="s">
        <v>295</v>
      </c>
      <c r="F43" s="113"/>
      <c r="G43" s="123">
        <v>4</v>
      </c>
      <c r="H43" s="119"/>
      <c r="I43" s="117" t="s">
        <v>285</v>
      </c>
      <c r="J43" s="118"/>
      <c r="K43" s="118"/>
      <c r="L43" s="119"/>
      <c r="M43" s="123">
        <v>514595969</v>
      </c>
      <c r="N43" s="118"/>
      <c r="O43" s="119"/>
      <c r="P43" s="123">
        <v>142</v>
      </c>
      <c r="Q43" s="118"/>
      <c r="R43" s="118"/>
      <c r="S43" s="118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33"/>
      <c r="B44" s="135"/>
      <c r="C44" s="139" t="s">
        <v>252</v>
      </c>
      <c r="D44" s="140"/>
      <c r="E44" s="141" t="s">
        <v>253</v>
      </c>
      <c r="F44" s="142"/>
      <c r="G44" s="120"/>
      <c r="H44" s="122"/>
      <c r="I44" s="120"/>
      <c r="J44" s="121"/>
      <c r="K44" s="121"/>
      <c r="L44" s="122"/>
      <c r="M44" s="120"/>
      <c r="N44" s="121"/>
      <c r="O44" s="122"/>
      <c r="P44" s="120"/>
      <c r="Q44" s="121"/>
      <c r="R44" s="121"/>
      <c r="S44" s="121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32">
        <v>11</v>
      </c>
      <c r="B45" s="134">
        <v>11</v>
      </c>
      <c r="C45" s="136" t="s">
        <v>274</v>
      </c>
      <c r="D45" s="137"/>
      <c r="E45" s="112" t="s">
        <v>275</v>
      </c>
      <c r="F45" s="113"/>
      <c r="G45" s="123">
        <v>3</v>
      </c>
      <c r="H45" s="119"/>
      <c r="I45" s="117" t="s">
        <v>288</v>
      </c>
      <c r="J45" s="118"/>
      <c r="K45" s="118"/>
      <c r="L45" s="119"/>
      <c r="M45" s="123">
        <v>512552937</v>
      </c>
      <c r="N45" s="118"/>
      <c r="O45" s="119"/>
      <c r="P45" s="123">
        <v>137</v>
      </c>
      <c r="Q45" s="118"/>
      <c r="R45" s="118"/>
      <c r="S45" s="118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33"/>
      <c r="B46" s="135"/>
      <c r="C46" s="139" t="s">
        <v>255</v>
      </c>
      <c r="D46" s="140"/>
      <c r="E46" s="141" t="s">
        <v>297</v>
      </c>
      <c r="F46" s="142"/>
      <c r="G46" s="120"/>
      <c r="H46" s="122"/>
      <c r="I46" s="120"/>
      <c r="J46" s="121"/>
      <c r="K46" s="121"/>
      <c r="L46" s="122"/>
      <c r="M46" s="120"/>
      <c r="N46" s="121"/>
      <c r="O46" s="122"/>
      <c r="P46" s="120"/>
      <c r="Q46" s="121"/>
      <c r="R46" s="121"/>
      <c r="S46" s="121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32">
        <v>12</v>
      </c>
      <c r="B47" s="134">
        <v>12</v>
      </c>
      <c r="C47" s="136" t="s">
        <v>276</v>
      </c>
      <c r="D47" s="137"/>
      <c r="E47" s="112" t="s">
        <v>277</v>
      </c>
      <c r="F47" s="113"/>
      <c r="G47" s="123">
        <v>3</v>
      </c>
      <c r="H47" s="119"/>
      <c r="I47" s="117" t="s">
        <v>279</v>
      </c>
      <c r="J47" s="118"/>
      <c r="K47" s="118"/>
      <c r="L47" s="119"/>
      <c r="M47" s="123">
        <v>514436332</v>
      </c>
      <c r="N47" s="118"/>
      <c r="O47" s="119"/>
      <c r="P47" s="123">
        <v>132</v>
      </c>
      <c r="Q47" s="118"/>
      <c r="R47" s="118"/>
      <c r="S47" s="118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176"/>
      <c r="B48" s="177"/>
      <c r="C48" s="178" t="s">
        <v>256</v>
      </c>
      <c r="D48" s="179"/>
      <c r="E48" s="180" t="s">
        <v>257</v>
      </c>
      <c r="F48" s="181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42">
        <v>13</v>
      </c>
      <c r="B49" s="243"/>
      <c r="C49" s="245"/>
      <c r="D49" s="246"/>
      <c r="E49" s="246"/>
      <c r="F49" s="247"/>
      <c r="G49" s="234"/>
      <c r="H49" s="236"/>
      <c r="I49" s="234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100"/>
      <c r="B50" s="244"/>
      <c r="C50" s="248"/>
      <c r="D50" s="249"/>
      <c r="E50" s="249"/>
      <c r="F50" s="250"/>
      <c r="G50" s="237"/>
      <c r="H50" s="239"/>
      <c r="I50" s="237"/>
      <c r="J50" s="238"/>
      <c r="K50" s="238"/>
      <c r="L50" s="239"/>
      <c r="M50" s="237"/>
      <c r="N50" s="238"/>
      <c r="O50" s="239"/>
      <c r="P50" s="237"/>
      <c r="Q50" s="238"/>
      <c r="R50" s="238"/>
      <c r="S50" s="23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00">
        <v>14</v>
      </c>
      <c r="B51" s="243"/>
      <c r="C51" s="245"/>
      <c r="D51" s="246"/>
      <c r="E51" s="246"/>
      <c r="F51" s="247"/>
      <c r="G51" s="234"/>
      <c r="H51" s="236"/>
      <c r="I51" s="234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102"/>
      <c r="B52" s="255"/>
      <c r="C52" s="256"/>
      <c r="D52" s="257"/>
      <c r="E52" s="257"/>
      <c r="F52" s="258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66" t="s">
        <v>296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2">
        <f>LEN(A55)</f>
        <v>80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4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414" yWindow="709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workbookViewId="0">
      <selection activeCell="W49" sqref="W49"/>
    </sheetView>
  </sheetViews>
  <sheetFormatPr baseColWidth="12" defaultColWidth="8.83203125" defaultRowHeight="14" x14ac:dyDescent="0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8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印旛ヴィクトリー</v>
      </c>
      <c r="D2" s="268"/>
      <c r="E2" s="268"/>
      <c r="F2" s="268"/>
      <c r="G2" s="268"/>
      <c r="H2" s="268"/>
      <c r="I2" s="268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434101428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赤鳥　康之助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500652463</v>
      </c>
      <c r="H7" s="267"/>
      <c r="I7" s="267"/>
      <c r="J7" s="267" t="str">
        <f>IF(入力!J7="","",入力!J7)</f>
        <v>025573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5" customHeight="1">
      <c r="A9" s="265" t="s">
        <v>2</v>
      </c>
      <c r="B9" s="265"/>
      <c r="C9" s="277" t="str">
        <f>IF(入力!C10="","",入力!C10&amp;"　"&amp;入力!E10)</f>
        <v>蝦名　拓也</v>
      </c>
      <c r="D9" s="278"/>
      <c r="E9" s="278"/>
      <c r="F9" s="278"/>
      <c r="G9" s="267">
        <f>IF(入力!G9="","",入力!G9)</f>
        <v>514641824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5" customHeight="1">
      <c r="A11" s="265" t="s">
        <v>3</v>
      </c>
      <c r="B11" s="265"/>
      <c r="C11" s="277" t="str">
        <f>IF(入力!C12="","",入力!C12&amp;"　"&amp;入力!E12)</f>
        <v>後藤　智恵</v>
      </c>
      <c r="D11" s="278"/>
      <c r="E11" s="278"/>
      <c r="F11" s="278"/>
      <c r="G11" s="267">
        <f>IF(入力!G11="","",入力!G11)</f>
        <v>514641837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蝦名　拓也</v>
      </c>
      <c r="D13" s="278"/>
      <c r="E13" s="278"/>
      <c r="F13" s="278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5"/>
      <c r="B14" s="265"/>
      <c r="C14" s="279"/>
      <c r="D14" s="280"/>
      <c r="E14" s="280"/>
      <c r="F14" s="280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5" t="s">
        <v>5</v>
      </c>
      <c r="B15" s="265"/>
      <c r="C15" s="277" t="str">
        <f>IF(入力!C16="","",入力!C16&amp;"　"&amp;入力!E16)</f>
        <v>蝦名　拓也</v>
      </c>
      <c r="D15" s="278"/>
      <c r="E15" s="278"/>
      <c r="F15" s="275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5"/>
      <c r="B16" s="265"/>
      <c r="C16" s="279"/>
      <c r="D16" s="280"/>
      <c r="E16" s="280"/>
      <c r="F16" s="276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65" t="s">
        <v>6</v>
      </c>
      <c r="B17" s="265"/>
      <c r="C17" s="268" t="str">
        <f>IF(入力!C17="","",入力!C17&amp;"　"&amp;入力!E17)</f>
        <v>千葉県印西市舞姫1-9-11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>
      <c r="A19" s="265" t="s">
        <v>7</v>
      </c>
      <c r="B19" s="265"/>
      <c r="C19" s="268" t="str">
        <f>IF(入力!C19="","",入力!C19&amp;"　"&amp;入力!E19)</f>
        <v>0476-98-3946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>
      <c r="A21" s="265" t="s">
        <v>8</v>
      </c>
      <c r="B21" s="265"/>
      <c r="C21" s="268" t="str">
        <f>IF(入力!C21="","",入力!C21&amp;"－"&amp;入力!E21&amp;"－"&amp;入力!G21)</f>
        <v>080－3176－7374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三宅　雄大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木下小学校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510262319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後藤　悠月　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平成小学校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511518073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竹内　悠太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いには野小学校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512553587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小川　聡一</v>
      </c>
      <c r="D31" s="278"/>
      <c r="E31" s="278"/>
      <c r="F31" s="278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八生小学校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512510628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辰　翔太　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公津の杜小学校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514353615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遠藤　勇真</v>
      </c>
      <c r="D35" s="278"/>
      <c r="E35" s="278"/>
      <c r="F35" s="278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神宮寺小学校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514496120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金子　旺右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佐倉小学校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515129623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黒木　翔悟</v>
      </c>
      <c r="D39" s="278"/>
      <c r="E39" s="278"/>
      <c r="F39" s="278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内郷小学校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514353550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三宅　綜大</v>
      </c>
      <c r="D41" s="278"/>
      <c r="E41" s="278"/>
      <c r="F41" s="278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木下小学校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511444566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楠本　海斗</v>
      </c>
      <c r="D43" s="278"/>
      <c r="E43" s="278"/>
      <c r="F43" s="278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我孫子第三小学校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514595969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小川　稜平</v>
      </c>
      <c r="D45" s="278"/>
      <c r="E45" s="278"/>
      <c r="F45" s="278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八生小学校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512552937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鈴木　健大</v>
      </c>
      <c r="D47" s="278"/>
      <c r="E47" s="278"/>
      <c r="F47" s="278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平成小学校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514436332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" zoomScaleSheetLayoutView="100" workbookViewId="0">
      <selection activeCell="AP62" sqref="AP62"/>
    </sheetView>
  </sheetViews>
  <sheetFormatPr baseColWidth="12" defaultColWidth="1.6640625" defaultRowHeight="17" x14ac:dyDescent="0"/>
  <cols>
    <col min="58" max="58" width="2.1640625" customWidth="1"/>
  </cols>
  <sheetData>
    <row r="1" spans="1:60">
      <c r="AS1" s="4" t="s">
        <v>27</v>
      </c>
      <c r="AT1" s="4"/>
      <c r="AU1" s="4"/>
      <c r="AV1" s="301"/>
      <c r="AW1" s="301"/>
      <c r="AX1" s="4" t="s">
        <v>28</v>
      </c>
      <c r="AY1" s="5"/>
      <c r="AZ1" s="301"/>
      <c r="BA1" s="301"/>
      <c r="BB1" s="4" t="s">
        <v>29</v>
      </c>
      <c r="BC1" s="5"/>
      <c r="BD1" s="301"/>
      <c r="BE1" s="301"/>
      <c r="BF1" s="4" t="s">
        <v>30</v>
      </c>
    </row>
    <row r="3" spans="1:60" ht="9.75" customHeight="1"/>
    <row r="4" spans="1:60" ht="9.75" customHeight="1"/>
    <row r="5" spans="1:60" ht="35">
      <c r="A5" s="6"/>
      <c r="B5" s="6"/>
      <c r="C5" s="302" t="s">
        <v>65</v>
      </c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30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1" t="s">
        <v>32</v>
      </c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4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8">
      <c r="C10" s="367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1">
        <v>36</v>
      </c>
      <c r="I12" s="342"/>
      <c r="J12" s="343"/>
      <c r="K12" s="4"/>
    </row>
    <row r="13" spans="1:60" ht="13.5" customHeight="1">
      <c r="F13" s="4" t="s">
        <v>35</v>
      </c>
      <c r="G13" s="4"/>
      <c r="H13" s="344"/>
      <c r="I13" s="345"/>
      <c r="J13" s="34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0" t="s">
        <v>37</v>
      </c>
      <c r="D16" s="313"/>
      <c r="E16" s="313"/>
      <c r="F16" s="313"/>
      <c r="G16" s="314"/>
      <c r="H16" s="339" t="s">
        <v>66</v>
      </c>
      <c r="I16" s="340"/>
      <c r="J16" s="340"/>
      <c r="K16" s="313" t="str">
        <f>IF(入力!C2="","",入力!C2)</f>
        <v>インバヴィクトリー</v>
      </c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4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304" t="s">
        <v>38</v>
      </c>
      <c r="AK16" s="305"/>
      <c r="AL16" s="305"/>
      <c r="AM16" s="306"/>
      <c r="AN16" s="333" t="str">
        <f>IF(入力!P3="","",入力!P3)</f>
        <v>印西</v>
      </c>
      <c r="AO16" s="334"/>
      <c r="AP16" s="334"/>
      <c r="AQ16" s="334"/>
      <c r="AR16" s="334"/>
      <c r="AS16" s="334"/>
      <c r="AT16" s="305" t="s">
        <v>68</v>
      </c>
      <c r="AU16" s="306"/>
      <c r="AV16" s="312" t="s">
        <v>39</v>
      </c>
      <c r="AW16" s="313"/>
      <c r="AX16" s="313"/>
      <c r="AY16" s="314"/>
      <c r="AZ16" s="319" t="str">
        <f>IF(入力!P5="","",入力!P5)</f>
        <v>京成</v>
      </c>
      <c r="BA16" s="320"/>
      <c r="BB16" s="320"/>
      <c r="BC16" s="320"/>
      <c r="BD16" s="320"/>
      <c r="BE16" s="320"/>
      <c r="BF16" s="373" t="s">
        <v>40</v>
      </c>
    </row>
    <row r="17" spans="3:58" ht="4.5" customHeight="1">
      <c r="C17" s="371"/>
      <c r="D17" s="316"/>
      <c r="E17" s="316"/>
      <c r="F17" s="316"/>
      <c r="G17" s="317"/>
      <c r="H17" s="329" t="str">
        <f>IF(入力!C3="","",入力!C3)</f>
        <v>印旛ヴィクトリー</v>
      </c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25" t="str">
        <f>IF(入力!J3="","","("&amp;入力!J3&amp;")")</f>
        <v>(男子)</v>
      </c>
      <c r="V17" s="325"/>
      <c r="W17" s="325"/>
      <c r="X17" s="326"/>
      <c r="Y17" s="355">
        <f>IF(入力!C4="","",入力!C4)</f>
        <v>434101428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07"/>
      <c r="AK17" s="308"/>
      <c r="AL17" s="308"/>
      <c r="AM17" s="309"/>
      <c r="AN17" s="335"/>
      <c r="AO17" s="336"/>
      <c r="AP17" s="336"/>
      <c r="AQ17" s="336"/>
      <c r="AR17" s="336"/>
      <c r="AS17" s="336"/>
      <c r="AT17" s="308"/>
      <c r="AU17" s="309"/>
      <c r="AV17" s="315"/>
      <c r="AW17" s="316"/>
      <c r="AX17" s="316"/>
      <c r="AY17" s="317"/>
      <c r="AZ17" s="321"/>
      <c r="BA17" s="322"/>
      <c r="BB17" s="322"/>
      <c r="BC17" s="322"/>
      <c r="BD17" s="322"/>
      <c r="BE17" s="322"/>
      <c r="BF17" s="374"/>
    </row>
    <row r="18" spans="3:58" ht="16.5" customHeight="1">
      <c r="C18" s="372"/>
      <c r="D18" s="298"/>
      <c r="E18" s="298"/>
      <c r="F18" s="298"/>
      <c r="G18" s="318"/>
      <c r="H18" s="331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27"/>
      <c r="V18" s="327"/>
      <c r="W18" s="327"/>
      <c r="X18" s="328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310"/>
      <c r="AK18" s="285"/>
      <c r="AL18" s="285"/>
      <c r="AM18" s="311"/>
      <c r="AN18" s="337"/>
      <c r="AO18" s="338"/>
      <c r="AP18" s="338"/>
      <c r="AQ18" s="338"/>
      <c r="AR18" s="338"/>
      <c r="AS18" s="338"/>
      <c r="AT18" s="285"/>
      <c r="AU18" s="311"/>
      <c r="AV18" s="299"/>
      <c r="AW18" s="298"/>
      <c r="AX18" s="298"/>
      <c r="AY18" s="318"/>
      <c r="AZ18" s="323" t="str">
        <f>IF(入力!AE5="","",入力!AE5)</f>
        <v>酒々井</v>
      </c>
      <c r="BA18" s="324"/>
      <c r="BB18" s="324"/>
      <c r="BC18" s="324"/>
      <c r="BD18" s="324"/>
      <c r="BE18" s="324"/>
      <c r="BF18" s="13" t="s">
        <v>41</v>
      </c>
    </row>
    <row r="19" spans="3:58" ht="15" customHeight="1">
      <c r="C19" s="350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286" t="s">
        <v>42</v>
      </c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 t="s">
        <v>69</v>
      </c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 t="s">
        <v>70</v>
      </c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303"/>
    </row>
    <row r="20" spans="3:58" ht="15" customHeight="1">
      <c r="C20" s="288" t="s">
        <v>43</v>
      </c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7" t="str">
        <f>IF(入力!J7="","",入力!J7)</f>
        <v>025573</v>
      </c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 t="str">
        <f>IF(入力!J9="","",入力!J9)</f>
        <v/>
      </c>
      <c r="AE20" s="287"/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 t="str">
        <f>IF(入力!J11="","",入力!J11)</f>
        <v/>
      </c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7"/>
      <c r="BF20" s="297"/>
    </row>
    <row r="21" spans="3:58" ht="15" customHeight="1">
      <c r="C21" s="288" t="s">
        <v>44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7" t="str">
        <f>IF(入力!M7="","",入力!M7)</f>
        <v/>
      </c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 t="str">
        <f>IF(入力!M9="","",入力!M9)</f>
        <v/>
      </c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 t="str">
        <f>IF(入力!M11="","",入力!M11)</f>
        <v/>
      </c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97"/>
    </row>
    <row r="22" spans="3:58" ht="12" customHeight="1">
      <c r="C22" s="378" t="s">
        <v>71</v>
      </c>
      <c r="D22" s="379"/>
      <c r="E22" s="379"/>
      <c r="F22" s="379"/>
      <c r="G22" s="380"/>
      <c r="H22" s="381" t="str">
        <f>IF(入力!C7="","",入力!C7&amp;"　"&amp;入力!E7)</f>
        <v>アカトリ　コウノスケ</v>
      </c>
      <c r="I22" s="289"/>
      <c r="J22" s="289"/>
      <c r="K22" s="289"/>
      <c r="L22" s="289"/>
      <c r="M22" s="289"/>
      <c r="N22" s="289"/>
      <c r="O22" s="289"/>
      <c r="P22" s="289"/>
      <c r="Q22" s="290"/>
      <c r="R22" s="284" t="s">
        <v>45</v>
      </c>
      <c r="S22" s="289"/>
      <c r="T22" s="291">
        <f>IF(入力!AT7="","",入力!AT7)</f>
        <v>24</v>
      </c>
      <c r="U22" s="292"/>
      <c r="V22" s="293"/>
      <c r="W22" s="284" t="s">
        <v>46</v>
      </c>
      <c r="X22" s="284"/>
      <c r="Y22" s="284"/>
      <c r="Z22" s="14" t="s">
        <v>72</v>
      </c>
      <c r="AA22" s="15"/>
      <c r="AB22" s="289" t="str">
        <f>IF(入力!R7="","",入力!R7)</f>
        <v>270</v>
      </c>
      <c r="AC22" s="289"/>
      <c r="AD22" s="289"/>
      <c r="AE22" s="289"/>
      <c r="AF22" s="16" t="s">
        <v>73</v>
      </c>
      <c r="AG22" s="289" t="str">
        <f>IF(入力!W7="","",入力!W7)</f>
        <v>1606</v>
      </c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90"/>
      <c r="AU22" s="284" t="s">
        <v>47</v>
      </c>
      <c r="AV22" s="289"/>
      <c r="AW22" s="289"/>
      <c r="AX22" s="17" t="s">
        <v>74</v>
      </c>
      <c r="AY22" s="289" t="str">
        <f>IF(入力!AL7="","",入力!AL7)</f>
        <v>0476</v>
      </c>
      <c r="AZ22" s="289"/>
      <c r="BA22" s="289"/>
      <c r="BB22" s="289"/>
      <c r="BC22" s="289"/>
      <c r="BD22" s="289"/>
      <c r="BE22" s="289"/>
      <c r="BF22" s="18" t="s">
        <v>75</v>
      </c>
    </row>
    <row r="23" spans="3:58" ht="19.5" customHeight="1">
      <c r="C23" s="372" t="s">
        <v>48</v>
      </c>
      <c r="D23" s="298"/>
      <c r="E23" s="298"/>
      <c r="F23" s="298"/>
      <c r="G23" s="318"/>
      <c r="H23" s="347" t="str">
        <f>IF(入力!C8="","",入力!C8&amp;"　"&amp;入力!E8)</f>
        <v>赤鳥　康之助</v>
      </c>
      <c r="I23" s="348"/>
      <c r="J23" s="348"/>
      <c r="K23" s="348"/>
      <c r="L23" s="348"/>
      <c r="M23" s="348"/>
      <c r="N23" s="348"/>
      <c r="O23" s="348"/>
      <c r="P23" s="348"/>
      <c r="Q23" s="349"/>
      <c r="R23" s="298"/>
      <c r="S23" s="298"/>
      <c r="T23" s="294"/>
      <c r="U23" s="295"/>
      <c r="V23" s="296"/>
      <c r="W23" s="285"/>
      <c r="X23" s="285"/>
      <c r="Y23" s="285"/>
      <c r="Z23" s="331" t="str">
        <f>IF(入力!P8="","",入力!P8)</f>
        <v>千葉県印西市平賀学園台2-15-6</v>
      </c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  <c r="AS23" s="332"/>
      <c r="AT23" s="382"/>
      <c r="AU23" s="298"/>
      <c r="AV23" s="298"/>
      <c r="AW23" s="298"/>
      <c r="AX23" s="299" t="str">
        <f>IF(入力!AK8="","",入力!AK8)</f>
        <v>98</v>
      </c>
      <c r="AY23" s="298"/>
      <c r="AZ23" s="298"/>
      <c r="BA23" s="298"/>
      <c r="BB23" s="19" t="s">
        <v>76</v>
      </c>
      <c r="BC23" s="298" t="str">
        <f>IF(入力!AP8="","",入力!AP8)</f>
        <v>2208</v>
      </c>
      <c r="BD23" s="298"/>
      <c r="BE23" s="298"/>
      <c r="BF23" s="300"/>
    </row>
    <row r="24" spans="3:58" ht="12" customHeight="1">
      <c r="C24" s="378" t="s">
        <v>77</v>
      </c>
      <c r="D24" s="379"/>
      <c r="E24" s="379"/>
      <c r="F24" s="379"/>
      <c r="G24" s="380"/>
      <c r="H24" s="381" t="str">
        <f>IF(入力!C9="","",入力!C9&amp;"　"&amp;入力!E9)</f>
        <v>エビナ　タクヤ</v>
      </c>
      <c r="I24" s="289"/>
      <c r="J24" s="289"/>
      <c r="K24" s="289"/>
      <c r="L24" s="289"/>
      <c r="M24" s="289"/>
      <c r="N24" s="289"/>
      <c r="O24" s="289"/>
      <c r="P24" s="289"/>
      <c r="Q24" s="290"/>
      <c r="R24" s="284" t="s">
        <v>45</v>
      </c>
      <c r="S24" s="289"/>
      <c r="T24" s="291">
        <f>IF(入力!AT9="","",入力!AT9)</f>
        <v>44</v>
      </c>
      <c r="U24" s="292"/>
      <c r="V24" s="293"/>
      <c r="W24" s="284" t="s">
        <v>46</v>
      </c>
      <c r="X24" s="284"/>
      <c r="Y24" s="284"/>
      <c r="Z24" s="14" t="s">
        <v>72</v>
      </c>
      <c r="AA24" s="15"/>
      <c r="AB24" s="289" t="str">
        <f>IF(入力!R9="","",入力!R9)</f>
        <v>270</v>
      </c>
      <c r="AC24" s="289"/>
      <c r="AD24" s="289"/>
      <c r="AE24" s="289"/>
      <c r="AF24" s="16" t="s">
        <v>73</v>
      </c>
      <c r="AG24" s="289" t="str">
        <f>IF(入力!W9="","",入力!W9)</f>
        <v>1608</v>
      </c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90"/>
      <c r="AU24" s="284" t="s">
        <v>47</v>
      </c>
      <c r="AV24" s="289"/>
      <c r="AW24" s="289"/>
      <c r="AX24" s="17" t="s">
        <v>74</v>
      </c>
      <c r="AY24" s="289" t="str">
        <f>IF(入力!AL9="","",入力!AL9)</f>
        <v>0476</v>
      </c>
      <c r="AZ24" s="289"/>
      <c r="BA24" s="289"/>
      <c r="BB24" s="289"/>
      <c r="BC24" s="289"/>
      <c r="BD24" s="289"/>
      <c r="BE24" s="289"/>
      <c r="BF24" s="18" t="s">
        <v>75</v>
      </c>
    </row>
    <row r="25" spans="3:58" ht="19.5" customHeight="1">
      <c r="C25" s="372" t="s">
        <v>78</v>
      </c>
      <c r="D25" s="298"/>
      <c r="E25" s="298"/>
      <c r="F25" s="298"/>
      <c r="G25" s="318"/>
      <c r="H25" s="347" t="str">
        <f>IF(入力!C10="","",入力!C10&amp;"　"&amp;入力!E10)</f>
        <v>蝦名　拓也</v>
      </c>
      <c r="I25" s="348"/>
      <c r="J25" s="348"/>
      <c r="K25" s="348"/>
      <c r="L25" s="348"/>
      <c r="M25" s="348"/>
      <c r="N25" s="348"/>
      <c r="O25" s="348"/>
      <c r="P25" s="348"/>
      <c r="Q25" s="349"/>
      <c r="R25" s="298"/>
      <c r="S25" s="298"/>
      <c r="T25" s="294"/>
      <c r="U25" s="295"/>
      <c r="V25" s="296"/>
      <c r="W25" s="285"/>
      <c r="X25" s="285"/>
      <c r="Y25" s="285"/>
      <c r="Z25" s="331" t="str">
        <f>IF(入力!P10="","",入力!P10)</f>
        <v>千葉県印西市舞姫1-9-11</v>
      </c>
      <c r="AA25" s="332"/>
      <c r="AB25" s="332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  <c r="AP25" s="332"/>
      <c r="AQ25" s="332"/>
      <c r="AR25" s="332"/>
      <c r="AS25" s="332"/>
      <c r="AT25" s="382"/>
      <c r="AU25" s="298"/>
      <c r="AV25" s="298"/>
      <c r="AW25" s="298"/>
      <c r="AX25" s="299" t="str">
        <f>IF(入力!AK10="","",入力!AK10)</f>
        <v>98</v>
      </c>
      <c r="AY25" s="298"/>
      <c r="AZ25" s="298"/>
      <c r="BA25" s="298"/>
      <c r="BB25" s="19" t="s">
        <v>76</v>
      </c>
      <c r="BC25" s="298" t="str">
        <f>IF(入力!AP10="","",入力!AP10)</f>
        <v>3946</v>
      </c>
      <c r="BD25" s="298"/>
      <c r="BE25" s="298"/>
      <c r="BF25" s="300"/>
    </row>
    <row r="26" spans="3:58" ht="12" customHeight="1">
      <c r="C26" s="378" t="s">
        <v>71</v>
      </c>
      <c r="D26" s="379"/>
      <c r="E26" s="379"/>
      <c r="F26" s="379"/>
      <c r="G26" s="380"/>
      <c r="H26" s="381" t="str">
        <f>IF(入力!C11="","",入力!C11&amp;"　"&amp;入力!E11)</f>
        <v>ゴトウ　トモエ</v>
      </c>
      <c r="I26" s="289"/>
      <c r="J26" s="289"/>
      <c r="K26" s="289"/>
      <c r="L26" s="289"/>
      <c r="M26" s="289"/>
      <c r="N26" s="289"/>
      <c r="O26" s="289"/>
      <c r="P26" s="289"/>
      <c r="Q26" s="290"/>
      <c r="R26" s="284" t="s">
        <v>45</v>
      </c>
      <c r="S26" s="289"/>
      <c r="T26" s="291">
        <f>IF(入力!AT11="","",入力!AT11)</f>
        <v>45</v>
      </c>
      <c r="U26" s="292"/>
      <c r="V26" s="293"/>
      <c r="W26" s="284" t="s">
        <v>46</v>
      </c>
      <c r="X26" s="284"/>
      <c r="Y26" s="284"/>
      <c r="Z26" s="14" t="s">
        <v>72</v>
      </c>
      <c r="AA26" s="15"/>
      <c r="AB26" s="289" t="str">
        <f>IF(入力!R11="","",入力!R11)</f>
        <v>286</v>
      </c>
      <c r="AC26" s="289"/>
      <c r="AD26" s="289"/>
      <c r="AE26" s="289"/>
      <c r="AF26" s="16" t="s">
        <v>73</v>
      </c>
      <c r="AG26" s="289" t="str">
        <f>IF(入力!W11="","",入力!W11)</f>
        <v>0045</v>
      </c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90"/>
      <c r="AU26" s="284" t="s">
        <v>47</v>
      </c>
      <c r="AV26" s="289"/>
      <c r="AW26" s="289"/>
      <c r="AX26" s="17" t="s">
        <v>74</v>
      </c>
      <c r="AY26" s="289" t="str">
        <f>IF(入力!AL11="","",入力!AL11)</f>
        <v>0476</v>
      </c>
      <c r="AZ26" s="289"/>
      <c r="BA26" s="289"/>
      <c r="BB26" s="289"/>
      <c r="BC26" s="289"/>
      <c r="BD26" s="289"/>
      <c r="BE26" s="289"/>
      <c r="BF26" s="18" t="s">
        <v>75</v>
      </c>
    </row>
    <row r="27" spans="3:58" ht="19.5" customHeight="1">
      <c r="C27" s="372" t="s">
        <v>79</v>
      </c>
      <c r="D27" s="298"/>
      <c r="E27" s="298"/>
      <c r="F27" s="298"/>
      <c r="G27" s="318"/>
      <c r="H27" s="347" t="str">
        <f>IF(入力!C12="","",入力!C12&amp;"　"&amp;入力!E12)</f>
        <v>後藤　智恵</v>
      </c>
      <c r="I27" s="348"/>
      <c r="J27" s="348"/>
      <c r="K27" s="348"/>
      <c r="L27" s="348"/>
      <c r="M27" s="348"/>
      <c r="N27" s="348"/>
      <c r="O27" s="348"/>
      <c r="P27" s="348"/>
      <c r="Q27" s="349"/>
      <c r="R27" s="298"/>
      <c r="S27" s="298"/>
      <c r="T27" s="294"/>
      <c r="U27" s="295"/>
      <c r="V27" s="296"/>
      <c r="W27" s="285"/>
      <c r="X27" s="285"/>
      <c r="Y27" s="285"/>
      <c r="Z27" s="331" t="str">
        <f>IF(入力!P12="","",入力!P12)</f>
        <v>千葉県成田市並木町8-2-406</v>
      </c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82"/>
      <c r="AU27" s="298"/>
      <c r="AV27" s="298"/>
      <c r="AW27" s="298"/>
      <c r="AX27" s="299" t="str">
        <f>IF(入力!AK12="","",入力!AK12)</f>
        <v>22</v>
      </c>
      <c r="AY27" s="298"/>
      <c r="AZ27" s="298"/>
      <c r="BA27" s="298"/>
      <c r="BB27" s="19" t="s">
        <v>76</v>
      </c>
      <c r="BC27" s="298" t="str">
        <f>IF(入力!AP12="","",入力!AP12)</f>
        <v>5403</v>
      </c>
      <c r="BD27" s="298"/>
      <c r="BE27" s="298"/>
      <c r="BF27" s="300"/>
    </row>
    <row r="28" spans="3:58" ht="12" customHeight="1">
      <c r="C28" s="378" t="s">
        <v>71</v>
      </c>
      <c r="D28" s="379"/>
      <c r="E28" s="379"/>
      <c r="F28" s="379"/>
      <c r="G28" s="380"/>
      <c r="H28" s="381" t="str">
        <f>IF(入力!C15="","",入力!C15&amp;"　"&amp;入力!E15)</f>
        <v>エビナ　タクヤ</v>
      </c>
      <c r="I28" s="289"/>
      <c r="J28" s="289"/>
      <c r="K28" s="289"/>
      <c r="L28" s="289"/>
      <c r="M28" s="289"/>
      <c r="N28" s="289"/>
      <c r="O28" s="289"/>
      <c r="P28" s="289"/>
      <c r="Q28" s="290"/>
      <c r="R28" s="284" t="s">
        <v>45</v>
      </c>
      <c r="S28" s="289"/>
      <c r="T28" s="291">
        <f>IF(入力!AT15="","",入力!AT15)</f>
        <v>44</v>
      </c>
      <c r="U28" s="292"/>
      <c r="V28" s="293"/>
      <c r="W28" s="284" t="s">
        <v>46</v>
      </c>
      <c r="X28" s="284"/>
      <c r="Y28" s="284"/>
      <c r="Z28" s="14" t="s">
        <v>72</v>
      </c>
      <c r="AA28" s="15"/>
      <c r="AB28" s="289" t="str">
        <f>IF(入力!R15="","",入力!R15)</f>
        <v>270</v>
      </c>
      <c r="AC28" s="289"/>
      <c r="AD28" s="289"/>
      <c r="AE28" s="289"/>
      <c r="AF28" s="16" t="s">
        <v>73</v>
      </c>
      <c r="AG28" s="289" t="str">
        <f>IF(入力!W15="","",入力!W15)</f>
        <v>1608</v>
      </c>
      <c r="AH28" s="289"/>
      <c r="AI28" s="289"/>
      <c r="AJ28" s="289"/>
      <c r="AK28" s="289"/>
      <c r="AL28" s="289"/>
      <c r="AM28" s="289"/>
      <c r="AN28" s="289"/>
      <c r="AO28" s="289"/>
      <c r="AP28" s="289"/>
      <c r="AQ28" s="289"/>
      <c r="AR28" s="289"/>
      <c r="AS28" s="289"/>
      <c r="AT28" s="290"/>
      <c r="AU28" s="284" t="s">
        <v>47</v>
      </c>
      <c r="AV28" s="289"/>
      <c r="AW28" s="289"/>
      <c r="AX28" s="17" t="s">
        <v>74</v>
      </c>
      <c r="AY28" s="289" t="str">
        <f>IF(入力!AL15="","",入力!AL15)</f>
        <v>0476</v>
      </c>
      <c r="AZ28" s="289"/>
      <c r="BA28" s="289"/>
      <c r="BB28" s="289"/>
      <c r="BC28" s="289"/>
      <c r="BD28" s="289"/>
      <c r="BE28" s="289"/>
      <c r="BF28" s="18" t="s">
        <v>75</v>
      </c>
    </row>
    <row r="29" spans="3:58" ht="19.5" customHeight="1" thickBot="1">
      <c r="C29" s="375" t="s">
        <v>49</v>
      </c>
      <c r="D29" s="376"/>
      <c r="E29" s="376"/>
      <c r="F29" s="376"/>
      <c r="G29" s="377"/>
      <c r="H29" s="387" t="str">
        <f>IF(入力!C16="","",入力!C16&amp;"　"&amp;入力!E16)</f>
        <v>蝦名　拓也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76"/>
      <c r="S29" s="376"/>
      <c r="T29" s="384"/>
      <c r="U29" s="385"/>
      <c r="V29" s="386"/>
      <c r="W29" s="383"/>
      <c r="X29" s="383"/>
      <c r="Y29" s="383"/>
      <c r="Z29" s="400" t="str">
        <f>IF(入力!P16="","",入力!P16)</f>
        <v>千葉県印西市舞姫1-9-11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76"/>
      <c r="AV29" s="376"/>
      <c r="AW29" s="376"/>
      <c r="AX29" s="403" t="str">
        <f>IF(入力!AK16="","",入力!AK16)</f>
        <v>98</v>
      </c>
      <c r="AY29" s="376"/>
      <c r="AZ29" s="376"/>
      <c r="BA29" s="376"/>
      <c r="BB29" s="73" t="s">
        <v>76</v>
      </c>
      <c r="BC29" s="376" t="str">
        <f>IF(入力!AP16="","",入力!AP16)</f>
        <v>3946</v>
      </c>
      <c r="BD29" s="376"/>
      <c r="BE29" s="376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 t="str">
        <f>IF(入力!B25="","",入力!B25)</f>
        <v>①</v>
      </c>
      <c r="D34" s="419"/>
      <c r="E34" s="420"/>
      <c r="F34" s="405" t="str">
        <f>IF(入力!C26="","",入力!C25&amp;"　"&amp;入力!E25&amp;"
"&amp;入力!C26&amp;"　"&amp;入力!E26)</f>
        <v>ミヤケ　ユウダイ_x000D_三宅　雄大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5</v>
      </c>
      <c r="R34" s="393"/>
      <c r="S34" s="394"/>
      <c r="T34" s="411" t="str">
        <f>IF(入力!I25="","",入力!I25)</f>
        <v>木下小学校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510262319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156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ゴトウ　ユヅキ_x000D_後藤　悠月　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5</v>
      </c>
      <c r="R36" s="393"/>
      <c r="S36" s="394"/>
      <c r="T36" s="411" t="str">
        <f>IF(入力!I27="","",入力!I27)</f>
        <v>平成小学校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511518073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143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3</v>
      </c>
      <c r="D38" s="419"/>
      <c r="E38" s="420"/>
      <c r="F38" s="405" t="str">
        <f>IF(入力!C30="","",入力!C29&amp;"　"&amp;入力!E29&amp;"
"&amp;入力!C30&amp;"　"&amp;入力!E30)</f>
        <v>タケウチ　ユウタ_x000D_竹内　悠太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4</v>
      </c>
      <c r="R38" s="393"/>
      <c r="S38" s="394"/>
      <c r="T38" s="411" t="str">
        <f>IF(入力!I29="","",入力!I29)</f>
        <v>いには野小学校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512553587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152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4</v>
      </c>
      <c r="D40" s="419"/>
      <c r="E40" s="420"/>
      <c r="F40" s="405" t="str">
        <f>IF(入力!C32="","",入力!C31&amp;"　"&amp;入力!E31&amp;"
"&amp;入力!C32&amp;"　"&amp;入力!E32)</f>
        <v>オガワ　ソウイチ_x000D_小川　聡一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4</v>
      </c>
      <c r="R40" s="393"/>
      <c r="S40" s="394"/>
      <c r="T40" s="411" t="str">
        <f>IF(入力!I31="","",入力!I31)</f>
        <v>八生小学校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512510628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145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5</v>
      </c>
      <c r="D42" s="419"/>
      <c r="E42" s="420"/>
      <c r="F42" s="405" t="str">
        <f>IF(入力!C34="","",入力!C33&amp;"　"&amp;入力!E33&amp;"
"&amp;入力!C34&amp;"　"&amp;入力!E34)</f>
        <v>タツ　ショウタ_x000D_辰　翔太　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6</v>
      </c>
      <c r="R42" s="393"/>
      <c r="S42" s="394"/>
      <c r="T42" s="411" t="str">
        <f>IF(入力!I33="","",入力!I33)</f>
        <v>公津の杜小学校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514353615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143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6</v>
      </c>
      <c r="D44" s="419"/>
      <c r="E44" s="420"/>
      <c r="F44" s="405" t="str">
        <f>IF(入力!C36="","",入力!C35&amp;"　"&amp;入力!E35&amp;"
"&amp;入力!C36&amp;"　"&amp;入力!E36)</f>
        <v>エンドウ　ユウマ_x000D_遠藤　勇真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6</v>
      </c>
      <c r="R44" s="393"/>
      <c r="S44" s="394"/>
      <c r="T44" s="411" t="str">
        <f>IF(入力!I35="","",入力!I35)</f>
        <v>神宮寺小学校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514496120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154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7</v>
      </c>
      <c r="D46" s="419"/>
      <c r="E46" s="420"/>
      <c r="F46" s="405" t="str">
        <f>IF(入力!C38="","",入力!C37&amp;"　"&amp;入力!E37&amp;"
"&amp;入力!C38&amp;"　"&amp;入力!E38)</f>
        <v>カネコ　オウスケ_x000D_金子　旺右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5</v>
      </c>
      <c r="R46" s="393"/>
      <c r="S46" s="394"/>
      <c r="T46" s="411" t="str">
        <f>IF(入力!I37="","",入力!I37)</f>
        <v>佐倉小学校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515129623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150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>
        <f>IF(入力!B39="","",入力!B39)</f>
        <v>8</v>
      </c>
      <c r="D48" s="419"/>
      <c r="E48" s="420"/>
      <c r="F48" s="405" t="str">
        <f>IF(入力!C40="","",入力!C39&amp;"　"&amp;入力!E39&amp;"
"&amp;入力!C40&amp;"　"&amp;入力!E40)</f>
        <v>クロキ　ショウゴ_x000D_黒木　翔悟</v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>
        <f>IF(入力!G39="","",入力!G39)</f>
        <v>5</v>
      </c>
      <c r="R48" s="393"/>
      <c r="S48" s="394"/>
      <c r="T48" s="411" t="str">
        <f>IF(入力!I39="","",入力!I39)</f>
        <v>内郷小学校</v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>
        <f>IF(入力!M39="","",入力!M39)</f>
        <v>514353550</v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>
        <f>IF(入力!P39="","",入力!P39)</f>
        <v>142</v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>
        <f>IF(入力!B41="","",入力!B41)</f>
        <v>9</v>
      </c>
      <c r="D50" s="419"/>
      <c r="E50" s="420"/>
      <c r="F50" s="405" t="str">
        <f>IF(入力!C42="","",入力!C41&amp;"　"&amp;入力!E41&amp;"
"&amp;入力!C42&amp;"　"&amp;入力!E42)</f>
        <v>ミヤケ　ソウダイ_x000D_三宅　綜大</v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>
        <f>IF(入力!G41="","",入力!G41)</f>
        <v>4</v>
      </c>
      <c r="R50" s="393"/>
      <c r="S50" s="394"/>
      <c r="T50" s="411" t="str">
        <f>IF(入力!I41="","",入力!I41)</f>
        <v>木下小学校</v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>
        <f>IF(入力!M41="","",入力!M41)</f>
        <v>511444566</v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>
        <f>IF(入力!P41="","",入力!P41)</f>
        <v>140</v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>
        <f>IF(入力!B43="","",入力!B43)</f>
        <v>10</v>
      </c>
      <c r="D52" s="419"/>
      <c r="E52" s="420"/>
      <c r="F52" s="405" t="str">
        <f>IF(入力!C44="","",入力!C43&amp;"　"&amp;入力!E43&amp;"
"&amp;入力!C44&amp;"　"&amp;入力!E44)</f>
        <v>クスモト　カイト_x000D_楠本　海斗</v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>
        <f>IF(入力!G43="","",入力!G43)</f>
        <v>4</v>
      </c>
      <c r="R52" s="393"/>
      <c r="S52" s="394"/>
      <c r="T52" s="411" t="str">
        <f>IF(入力!I43="","",入力!I43)</f>
        <v>我孫子第三小学校</v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>
        <f>IF(入力!M43="","",入力!M43)</f>
        <v>514595969</v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>
        <f>IF(入力!P43="","",入力!P43)</f>
        <v>142</v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>
        <f>IF(入力!B45="","",入力!B45)</f>
        <v>11</v>
      </c>
      <c r="D54" s="419"/>
      <c r="E54" s="420"/>
      <c r="F54" s="405" t="str">
        <f>IF(入力!C46="","",入力!C45&amp;"　"&amp;入力!E45&amp;"
"&amp;入力!C46&amp;"　"&amp;入力!E46)</f>
        <v>オガワ　リョウヘイ_x000D_小川　稜平</v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>
        <f>IF(入力!G45="","",入力!G45)</f>
        <v>3</v>
      </c>
      <c r="R54" s="393"/>
      <c r="S54" s="394"/>
      <c r="T54" s="411" t="str">
        <f>IF(入力!I45="","",入力!I45)</f>
        <v>八生小学校</v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>
        <f>IF(入力!M45="","",入力!M45)</f>
        <v>512552937</v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>
        <f>IF(入力!P45="","",入力!P45)</f>
        <v>137</v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>
        <f>IF(入力!B47="","",入力!B47)</f>
        <v>12</v>
      </c>
      <c r="D56" s="419"/>
      <c r="E56" s="420"/>
      <c r="F56" s="405" t="str">
        <f>IF(入力!C48="","",入力!C47&amp;"　"&amp;入力!E47&amp;"
"&amp;入力!C48&amp;"　"&amp;入力!E48)</f>
        <v>スズキ　ケンタ_x000D_鈴木　健大</v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>
        <f>IF(入力!G47="","",入力!G47)</f>
        <v>3</v>
      </c>
      <c r="R56" s="393"/>
      <c r="S56" s="394"/>
      <c r="T56" s="411" t="str">
        <f>IF(入力!I47="","",入力!I47)</f>
        <v>平成小学校</v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>
        <f>IF(入力!M47="","",入力!M47)</f>
        <v>514436332</v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>
        <f>IF(入力!P47="","",入力!P47)</f>
        <v>132</v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6"/>
      <c r="AS63" s="316"/>
      <c r="AT63" s="316"/>
      <c r="AU63" s="316"/>
      <c r="AV63" s="316"/>
      <c r="AW63" s="316"/>
      <c r="AX63" s="316"/>
      <c r="AY63" s="316"/>
      <c r="AZ63" s="316"/>
      <c r="BA63" s="316"/>
      <c r="BB63" s="316"/>
      <c r="BC63" s="316"/>
      <c r="BD63" s="316"/>
      <c r="BE63" s="316" t="s">
        <v>63</v>
      </c>
      <c r="BF63" s="31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/>
  <rowBreaks count="1" manualBreakCount="1">
    <brk id="64" max="16383" man="1"/>
  </rowBreaks>
  <colBreaks count="1" manualBreakCount="1">
    <brk id="60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sqref="A1:O1"/>
    </sheetView>
  </sheetViews>
  <sheetFormatPr baseColWidth="12" defaultColWidth="8.83203125" defaultRowHeight="14" x14ac:dyDescent="0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32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5" customHeight="1">
      <c r="A2" s="265" t="s">
        <v>0</v>
      </c>
      <c r="B2" s="265"/>
      <c r="C2" s="268" t="str">
        <f>IF(入力!C3="","",入力!C3)</f>
        <v>印旛ヴィクトリー</v>
      </c>
      <c r="D2" s="268"/>
      <c r="E2" s="268"/>
      <c r="F2" s="268"/>
      <c r="G2" s="268"/>
      <c r="H2" s="268"/>
      <c r="I2" s="268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 ht="14.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434101428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赤鳥　康之助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500652463</v>
      </c>
      <c r="H7" s="267"/>
      <c r="I7" s="267"/>
      <c r="J7" s="267" t="str">
        <f>IF(入力!J7="","",入力!J7)</f>
        <v>025573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5" customHeight="1">
      <c r="A9" s="265" t="s">
        <v>19</v>
      </c>
      <c r="B9" s="265"/>
      <c r="C9" s="277" t="str">
        <f>IF(入力!C10="","",入力!C10&amp;"　"&amp;入力!E10)</f>
        <v>蝦名　拓也</v>
      </c>
      <c r="D9" s="278"/>
      <c r="E9" s="278"/>
      <c r="F9" s="278"/>
      <c r="G9" s="267">
        <f>IF(入力!G9="","",入力!G9)</f>
        <v>514641824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5" customHeight="1">
      <c r="A11" s="265" t="s">
        <v>20</v>
      </c>
      <c r="B11" s="265"/>
      <c r="C11" s="277" t="str">
        <f>IF(入力!C12="","",入力!C12&amp;"　"&amp;入力!E12)</f>
        <v>後藤　智恵</v>
      </c>
      <c r="D11" s="278"/>
      <c r="E11" s="278"/>
      <c r="F11" s="278"/>
      <c r="G11" s="267">
        <f>IF(入力!G11="","",入力!G11)</f>
        <v>514641837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蝦名　拓也</v>
      </c>
      <c r="D13" s="278"/>
      <c r="E13" s="278"/>
      <c r="F13" s="278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5"/>
      <c r="B14" s="265"/>
      <c r="C14" s="279"/>
      <c r="D14" s="280"/>
      <c r="E14" s="280"/>
      <c r="F14" s="280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5" t="s">
        <v>5</v>
      </c>
      <c r="B15" s="265"/>
      <c r="C15" s="277" t="str">
        <f>IF(入力!C16="","",入力!C16&amp;"　"&amp;入力!E16)</f>
        <v>蝦名　拓也</v>
      </c>
      <c r="D15" s="278"/>
      <c r="E15" s="278"/>
      <c r="F15" s="275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5"/>
      <c r="B16" s="265"/>
      <c r="C16" s="279"/>
      <c r="D16" s="280"/>
      <c r="E16" s="280"/>
      <c r="F16" s="276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5" customHeight="1">
      <c r="A17" s="265" t="s">
        <v>6</v>
      </c>
      <c r="B17" s="265"/>
      <c r="C17" s="268" t="str">
        <f>IF(入力!C17="","",入力!C17&amp;"　"&amp;入力!E17)</f>
        <v>千葉県印西市舞姫1-9-11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>
      <c r="A19" s="265" t="s">
        <v>7</v>
      </c>
      <c r="B19" s="265"/>
      <c r="C19" s="268" t="str">
        <f>IF(入力!C19="","",入力!C19&amp;"　"&amp;入力!E19)</f>
        <v>0476-98-3946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>
      <c r="A21" s="265" t="s">
        <v>8</v>
      </c>
      <c r="B21" s="265"/>
      <c r="C21" s="268" t="str">
        <f>IF(入力!C21="","",入力!C21&amp;"－"&amp;入力!E21&amp;"－"&amp;入力!G21)</f>
        <v>080－3176－7374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三宅　雄大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木下小学校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510262319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後藤　悠月　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平成小学校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511518073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竹内　悠太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いには野小学校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512553587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小川　聡一</v>
      </c>
      <c r="D31" s="278"/>
      <c r="E31" s="278"/>
      <c r="F31" s="278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八生小学校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512510628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辰　翔太　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公津の杜小学校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514353615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遠藤　勇真</v>
      </c>
      <c r="D35" s="278"/>
      <c r="E35" s="278"/>
      <c r="F35" s="278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神宮寺小学校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514496120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金子　旺右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佐倉小学校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515129623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黒木　翔悟</v>
      </c>
      <c r="D39" s="278"/>
      <c r="E39" s="278"/>
      <c r="F39" s="278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内郷小学校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514353550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三宅　綜大</v>
      </c>
      <c r="D41" s="278"/>
      <c r="E41" s="278"/>
      <c r="F41" s="278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木下小学校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511444566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楠本　海斗</v>
      </c>
      <c r="D43" s="278"/>
      <c r="E43" s="278"/>
      <c r="F43" s="278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我孫子第三小学校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514595969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小川　稜平</v>
      </c>
      <c r="D45" s="278"/>
      <c r="E45" s="278"/>
      <c r="F45" s="278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八生小学校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512552937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鈴木　健大</v>
      </c>
      <c r="D47" s="278"/>
      <c r="E47" s="278"/>
      <c r="F47" s="278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平成小学校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514436332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activeCell="T28" sqref="T28"/>
    </sheetView>
  </sheetViews>
  <sheetFormatPr baseColWidth="12" defaultColWidth="8.83203125" defaultRowHeight="14" x14ac:dyDescent="0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32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5" customHeight="1">
      <c r="A2" s="265" t="s">
        <v>0</v>
      </c>
      <c r="B2" s="265"/>
      <c r="C2" s="268" t="str">
        <f>IF(入力!C3="","",入力!C3)</f>
        <v>印旛ヴィクトリー</v>
      </c>
      <c r="D2" s="268"/>
      <c r="E2" s="268"/>
      <c r="F2" s="268"/>
      <c r="G2" s="268"/>
      <c r="H2" s="268"/>
      <c r="I2" s="268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 ht="14.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434101428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赤鳥　康之助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500652463</v>
      </c>
      <c r="H7" s="267"/>
      <c r="I7" s="267"/>
      <c r="J7" s="267" t="str">
        <f>IF(入力!J7="","",入力!J7)</f>
        <v>025573</v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5" customHeight="1">
      <c r="A9" s="265" t="s">
        <v>19</v>
      </c>
      <c r="B9" s="265"/>
      <c r="C9" s="277" t="str">
        <f>IF(入力!C10="","",入力!C10&amp;"　"&amp;入力!E10)</f>
        <v>蝦名　拓也</v>
      </c>
      <c r="D9" s="278"/>
      <c r="E9" s="278"/>
      <c r="F9" s="278"/>
      <c r="G9" s="267">
        <f>IF(入力!G9="","",入力!G9)</f>
        <v>514641824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5" customHeight="1">
      <c r="A11" s="265" t="s">
        <v>20</v>
      </c>
      <c r="B11" s="265"/>
      <c r="C11" s="277" t="str">
        <f>IF(入力!C12="","",入力!C12&amp;"　"&amp;入力!E12)</f>
        <v>後藤　智恵</v>
      </c>
      <c r="D11" s="278"/>
      <c r="E11" s="278"/>
      <c r="F11" s="278"/>
      <c r="G11" s="267">
        <f>IF(入力!G11="","",入力!G11)</f>
        <v>514641837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蝦名　拓也</v>
      </c>
      <c r="D13" s="278"/>
      <c r="E13" s="278"/>
      <c r="F13" s="278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5"/>
      <c r="B14" s="265"/>
      <c r="C14" s="279"/>
      <c r="D14" s="280"/>
      <c r="E14" s="280"/>
      <c r="F14" s="280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5" t="s">
        <v>5</v>
      </c>
      <c r="B15" s="265"/>
      <c r="C15" s="277" t="str">
        <f>IF(入力!C16="","",入力!C16&amp;"　"&amp;入力!E16)</f>
        <v>蝦名　拓也</v>
      </c>
      <c r="D15" s="278"/>
      <c r="E15" s="278"/>
      <c r="F15" s="275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5"/>
      <c r="B16" s="265"/>
      <c r="C16" s="279"/>
      <c r="D16" s="280"/>
      <c r="E16" s="280"/>
      <c r="F16" s="276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5" customHeight="1">
      <c r="A17" s="265" t="s">
        <v>6</v>
      </c>
      <c r="B17" s="265"/>
      <c r="C17" s="268" t="str">
        <f>IF(入力!C17="","",入力!C17&amp;"　"&amp;入力!E17)</f>
        <v>千葉県印西市舞姫1-9-11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>
      <c r="A19" s="265" t="s">
        <v>7</v>
      </c>
      <c r="B19" s="265"/>
      <c r="C19" s="268" t="str">
        <f>IF(入力!C19="","",入力!C19&amp;"　"&amp;入力!E19)</f>
        <v>0476-98-3946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>
      <c r="A21" s="265" t="s">
        <v>8</v>
      </c>
      <c r="B21" s="265"/>
      <c r="C21" s="268" t="str">
        <f>IF(入力!C21="","",入力!C21&amp;"－"&amp;入力!E21&amp;"－"&amp;入力!G21)</f>
        <v>080－3176－7374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三宅　雄大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木下小学校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510262319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後藤　悠月　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平成小学校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511518073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竹内　悠太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いには野小学校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512553587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小川　聡一</v>
      </c>
      <c r="D31" s="278"/>
      <c r="E31" s="278"/>
      <c r="F31" s="278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八生小学校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512510628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辰　翔太　</v>
      </c>
      <c r="D33" s="278"/>
      <c r="E33" s="278"/>
      <c r="F33" s="278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公津の杜小学校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514353615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遠藤　勇真</v>
      </c>
      <c r="D35" s="278"/>
      <c r="E35" s="278"/>
      <c r="F35" s="278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神宮寺小学校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514496120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金子　旺右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佐倉小学校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515129623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黒木　翔悟</v>
      </c>
      <c r="D39" s="278"/>
      <c r="E39" s="278"/>
      <c r="F39" s="278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内郷小学校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514353550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三宅　綜大</v>
      </c>
      <c r="D41" s="278"/>
      <c r="E41" s="278"/>
      <c r="F41" s="278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木下小学校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511444566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楠本　海斗</v>
      </c>
      <c r="D43" s="278"/>
      <c r="E43" s="278"/>
      <c r="F43" s="278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我孫子第三小学校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514595969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小川　稜平</v>
      </c>
      <c r="D45" s="278"/>
      <c r="E45" s="278"/>
      <c r="F45" s="278"/>
      <c r="G45" s="265">
        <f>IF(入力!G45="","",入力!G45)</f>
        <v>3</v>
      </c>
      <c r="H45" s="265" t="str">
        <f>IF(入力!H45="","",入力!H45)</f>
        <v/>
      </c>
      <c r="I45" s="265" t="str">
        <f>IF(入力!I45="","",入力!I45)</f>
        <v>八生小学校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512552937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鈴木　健大</v>
      </c>
      <c r="D47" s="278"/>
      <c r="E47" s="278"/>
      <c r="F47" s="278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平成小学校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514436332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K14" sqref="K14"/>
    </sheetView>
  </sheetViews>
  <sheetFormatPr baseColWidth="12" defaultColWidth="8.83203125" defaultRowHeight="17" x14ac:dyDescent="0"/>
  <cols>
    <col min="1" max="1" width="11" style="23" customWidth="1"/>
    <col min="2" max="2" width="27" style="23" customWidth="1"/>
    <col min="3" max="16384" width="8.83203125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8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8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男子</v>
      </c>
      <c r="I5" s="29">
        <f>入力!Y25</f>
        <v>7</v>
      </c>
      <c r="J5" s="446" t="str">
        <f>IF(入力!A55="","",入力!A55)</f>
        <v>バレーの技術だけでなく、仲間を思いやる気持ちを大切にしています。みんなで力を合わせ苦しい時は助け合い、励まし合い、たましいこめて試合に望み、てっぺん目指します。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14004</v>
      </c>
      <c r="B7" s="33" t="str">
        <f>IF(入力!C3="","",入力!C3)</f>
        <v>印旛ヴィクトリー</v>
      </c>
      <c r="C7" s="33" t="str">
        <f>IF(入力!C2="","",入力!C2)</f>
        <v>インバヴィクトリー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434101428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赤鳥</v>
      </c>
      <c r="D16" s="33" t="str">
        <f>IF(入力!E8="","",入力!E8)</f>
        <v>康之助</v>
      </c>
      <c r="E16" s="33" t="str">
        <f>IF(入力!C7="","",入力!C7)</f>
        <v>アカトリ</v>
      </c>
      <c r="F16" s="33" t="str">
        <f>IF(入力!E7="","",入力!E7)</f>
        <v>コウノスケ</v>
      </c>
      <c r="G16" s="33">
        <f>IF(入力!G7="","",入力!G7)</f>
        <v>500652463</v>
      </c>
      <c r="H16" s="33" t="str">
        <f>IF(入力!J7="","",入力!J7)</f>
        <v>025573</v>
      </c>
      <c r="I16" s="33" t="str">
        <f>IF(入力!M7="","",入力!M7)</f>
        <v/>
      </c>
      <c r="J16" s="33"/>
      <c r="K16" s="33"/>
      <c r="L16" s="33">
        <f>IF(入力!AT7="","",入力!AT7)</f>
        <v>24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1606</v>
      </c>
      <c r="T16" s="33" t="str">
        <f>IF(入力!P8="","",入力!P8)</f>
        <v>千葉県印西市平賀学園台2-15-6</v>
      </c>
      <c r="U16" s="33" t="str">
        <f>IF(入力!AL7="","",入力!AL7)</f>
        <v>0476</v>
      </c>
      <c r="V16" s="33" t="str">
        <f>IF(入力!AK8="","",入力!AK8)</f>
        <v>98</v>
      </c>
      <c r="W16" s="33" t="str">
        <f>IF(入力!AP8="","",入力!AP8)</f>
        <v>2208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蝦名</v>
      </c>
      <c r="D17" s="33" t="str">
        <f>IF(入力!E10="","",入力!E10)</f>
        <v>拓也</v>
      </c>
      <c r="E17" s="33" t="str">
        <f>IF(入力!C9="","",入力!C9)</f>
        <v>エビナ</v>
      </c>
      <c r="F17" s="33" t="str">
        <f>IF(入力!E9="","",入力!E9)</f>
        <v>タクヤ</v>
      </c>
      <c r="G17" s="33">
        <f>IF(入力!G9="","",入力!G9)</f>
        <v>514641824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1608</v>
      </c>
      <c r="T17" s="33" t="str">
        <f>IF(入力!P10="","",入力!P10)</f>
        <v>千葉県印西市舞姫1-9-11</v>
      </c>
      <c r="U17" s="33" t="str">
        <f>IF(入力!AL9="","",入力!AL9)</f>
        <v>0476</v>
      </c>
      <c r="V17" s="33" t="str">
        <f>IF(入力!AK10="","",入力!AK10)</f>
        <v>98</v>
      </c>
      <c r="W17" s="33" t="str">
        <f>IF(入力!AP10="","",入力!AP10)</f>
        <v>3946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後藤</v>
      </c>
      <c r="D20" s="33" t="str">
        <f>IF(入力!E12="","",入力!E12)</f>
        <v>智恵</v>
      </c>
      <c r="E20" s="33" t="str">
        <f>IF(入力!C11="","",入力!C11)</f>
        <v>ゴトウ</v>
      </c>
      <c r="F20" s="33" t="str">
        <f>IF(入力!E11="","",入力!E11)</f>
        <v>トモエ</v>
      </c>
      <c r="G20" s="33">
        <f>IF(入力!G11="","",入力!G11)</f>
        <v>514641837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286</v>
      </c>
      <c r="S20" s="33" t="str">
        <f>IF(入力!W11="","",入力!W11)</f>
        <v>0045</v>
      </c>
      <c r="T20" s="33" t="str">
        <f>IF(入力!P12="","",入力!P12)</f>
        <v>千葉県成田市並木町8-2-406</v>
      </c>
      <c r="U20" s="33" t="str">
        <f>IF(入力!AL11="","",入力!AL11)</f>
        <v>0476</v>
      </c>
      <c r="V20" s="33" t="str">
        <f>IF(入力!AK12="","",入力!AK12)</f>
        <v>22</v>
      </c>
      <c r="W20" s="33" t="str">
        <f>IF(入力!AP12="","",入力!AP12)</f>
        <v>5403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蝦名</v>
      </c>
      <c r="D22" s="33" t="str">
        <f>IF(入力!E16="","",入力!E16)</f>
        <v>拓也</v>
      </c>
      <c r="E22" s="33" t="str">
        <f>IF(入力!C15="","",入力!C15)</f>
        <v>エビナ</v>
      </c>
      <c r="F22" s="33" t="str">
        <f>IF(入力!E15="","",入力!E15)</f>
        <v>タクヤ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 t="str">
        <f>IF(入力!C21="","",入力!C21)</f>
        <v>080</v>
      </c>
      <c r="O22" s="33">
        <f>IF(入力!E21="","",入力!E21)</f>
        <v>3176</v>
      </c>
      <c r="P22" s="33">
        <f>IF(入力!G21="","",入力!G21)</f>
        <v>7374</v>
      </c>
      <c r="Q22" s="33"/>
      <c r="R22" s="33" t="str">
        <f>IF(入力!R15="","",入力!R15)</f>
        <v>270</v>
      </c>
      <c r="S22" s="33" t="str">
        <f>IF(入力!W15="","",入力!W15)</f>
        <v>1608</v>
      </c>
      <c r="T22" s="33" t="str">
        <f>IF(入力!P16="","",入力!P16)</f>
        <v>千葉県印西市舞姫1-9-11</v>
      </c>
      <c r="U22" s="33" t="str">
        <f>IF(入力!AL15="","",入力!AL15)</f>
        <v>0476</v>
      </c>
      <c r="V22" s="33" t="str">
        <f>IF(入力!AK16="","",入力!AK16)</f>
        <v>98</v>
      </c>
      <c r="W22" s="33" t="str">
        <f>IF(入力!AP16="","",入力!AP16)</f>
        <v>3946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蝦名</v>
      </c>
      <c r="D23" s="33" t="str">
        <f>IF(入力!$E$14="","",入力!$E$14)</f>
        <v>拓也</v>
      </c>
      <c r="E23" s="33" t="str">
        <f>IF(入力!$C$13="","",入力!$C$13)</f>
        <v>エビナ</v>
      </c>
      <c r="F23" s="33" t="str">
        <f>IF(入力!$E$13="","",入力!$E$13)</f>
        <v>タクヤ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三宅</v>
      </c>
      <c r="D24" s="75" t="str">
        <f>VLOOKUP($B$51,$A$53:$F$352,4)</f>
        <v>雄大</v>
      </c>
      <c r="E24" s="75" t="str">
        <f>VLOOKUP($B$51,$A$53:$F$352,5)</f>
        <v>ミヤケ</v>
      </c>
      <c r="F24" s="75" t="str">
        <f>VLOOKUP($B$51,$A$53:$F$352,6)</f>
        <v>ユウダイ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三宅</v>
      </c>
      <c r="D53" s="33" t="str">
        <f>IF(入力!E26="","",入力!E26)</f>
        <v>雄大</v>
      </c>
      <c r="E53" s="33" t="str">
        <f>IF(入力!C25="","",入力!C25)</f>
        <v>ミヤケ</v>
      </c>
      <c r="F53" s="33" t="str">
        <f>IF(入力!E25="","",入力!E25)</f>
        <v>ユウダイ</v>
      </c>
      <c r="G53" s="33">
        <f>IF(入力!M25="","",入力!M25)</f>
        <v>510262319</v>
      </c>
      <c r="H53" s="33" t="str">
        <f>IF(入力!I25="","",入力!I25)</f>
        <v>木下小学校</v>
      </c>
      <c r="I53" s="33">
        <f>IF(入力!G25="","",入力!G25)</f>
        <v>5</v>
      </c>
      <c r="J53" s="33">
        <f>IF(入力!P25="","",入力!P25)</f>
        <v>156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後藤</v>
      </c>
      <c r="D54" s="33" t="str">
        <f>IF(入力!E28="","",入力!E28)</f>
        <v>悠月　</v>
      </c>
      <c r="E54" s="33" t="str">
        <f>IF(入力!C27="","",入力!C27)</f>
        <v>ゴトウ</v>
      </c>
      <c r="F54" s="33" t="str">
        <f>IF(入力!E27="","",入力!E27)</f>
        <v>ユヅキ</v>
      </c>
      <c r="G54" s="33">
        <f>IF(入力!M27="","",入力!M27)</f>
        <v>511518073</v>
      </c>
      <c r="H54" s="33" t="str">
        <f>IF(入力!I27="","",入力!I27)</f>
        <v>平成小学校</v>
      </c>
      <c r="I54" s="33">
        <f>IF(入力!G27="","",入力!G27)</f>
        <v>5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竹内</v>
      </c>
      <c r="D55" s="33" t="str">
        <f>IF(入力!E30="","",入力!E30)</f>
        <v>悠太</v>
      </c>
      <c r="E55" s="33" t="str">
        <f>IF(入力!C29="","",入力!C29)</f>
        <v>タケウチ</v>
      </c>
      <c r="F55" s="33" t="str">
        <f>IF(入力!E29="","",入力!E29)</f>
        <v>ユウタ</v>
      </c>
      <c r="G55" s="33">
        <f>IF(入力!M29="","",入力!M29)</f>
        <v>512553587</v>
      </c>
      <c r="H55" s="33" t="str">
        <f>IF(入力!I29="","",入力!I29)</f>
        <v>いには野小学校</v>
      </c>
      <c r="I55" s="33">
        <f>IF(入力!G29="","",入力!G29)</f>
        <v>4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小川</v>
      </c>
      <c r="D56" s="33" t="str">
        <f>IF(入力!E32="","",入力!E32)</f>
        <v>聡一</v>
      </c>
      <c r="E56" s="33" t="str">
        <f>IF(入力!C31="","",入力!C31)</f>
        <v>オガワ</v>
      </c>
      <c r="F56" s="33" t="str">
        <f>IF(入力!E31="","",入力!E31)</f>
        <v>ソウイチ</v>
      </c>
      <c r="G56" s="33">
        <f>IF(入力!M31="","",入力!M31)</f>
        <v>512510628</v>
      </c>
      <c r="H56" s="33" t="str">
        <f>IF(入力!I31="","",入力!I31)</f>
        <v>八生小学校</v>
      </c>
      <c r="I56" s="33">
        <f>IF(入力!G31="","",入力!G31)</f>
        <v>4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辰</v>
      </c>
      <c r="D57" s="33" t="str">
        <f>IF(入力!E34="","",入力!E34)</f>
        <v>翔太　</v>
      </c>
      <c r="E57" s="33" t="str">
        <f>IF(入力!C33="","",入力!C33)</f>
        <v>タツ</v>
      </c>
      <c r="F57" s="33" t="str">
        <f>IF(入力!E33="","",入力!E33)</f>
        <v>ショウタ</v>
      </c>
      <c r="G57" s="33">
        <f>IF(入力!M33="","",入力!M33)</f>
        <v>514353615</v>
      </c>
      <c r="H57" s="33" t="str">
        <f>IF(入力!I33="","",入力!I33)</f>
        <v>公津の杜小学校</v>
      </c>
      <c r="I57" s="33">
        <f>IF(入力!G33="","",入力!G33)</f>
        <v>6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遠藤</v>
      </c>
      <c r="D58" s="33" t="str">
        <f>IF(入力!E36="","",入力!E36)</f>
        <v>勇真</v>
      </c>
      <c r="E58" s="33" t="str">
        <f>IF(入力!C35="","",入力!C35)</f>
        <v>エンドウ</v>
      </c>
      <c r="F58" s="33" t="str">
        <f>IF(入力!E35="","",入力!E35)</f>
        <v>ユウマ</v>
      </c>
      <c r="G58" s="33">
        <f>IF(入力!M35="","",入力!M35)</f>
        <v>514496120</v>
      </c>
      <c r="H58" s="33" t="str">
        <f>IF(入力!I35="","",入力!I35)</f>
        <v>神宮寺小学校</v>
      </c>
      <c r="I58" s="33">
        <f>IF(入力!G35="","",入力!G35)</f>
        <v>6</v>
      </c>
      <c r="J58" s="33">
        <f>IF(入力!P35="","",入力!P35)</f>
        <v>154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金子</v>
      </c>
      <c r="D59" s="33" t="str">
        <f>IF(入力!E38="","",入力!E38)</f>
        <v>旺右</v>
      </c>
      <c r="E59" s="33" t="str">
        <f>IF(入力!C37="","",入力!C37)</f>
        <v>カネコ</v>
      </c>
      <c r="F59" s="33" t="str">
        <f>IF(入力!E37="","",入力!E37)</f>
        <v>オウスケ</v>
      </c>
      <c r="G59" s="33">
        <f>IF(入力!M37="","",入力!M37)</f>
        <v>515129623</v>
      </c>
      <c r="H59" s="33" t="str">
        <f>IF(入力!I37="","",入力!I37)</f>
        <v>佐倉小学校</v>
      </c>
      <c r="I59" s="33">
        <f>IF(入力!G37="","",入力!G37)</f>
        <v>5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黒木</v>
      </c>
      <c r="D60" s="33" t="str">
        <f>IF(入力!E40="","",入力!E40)</f>
        <v>翔悟</v>
      </c>
      <c r="E60" s="33" t="str">
        <f>IF(入力!C39="","",入力!C39)</f>
        <v>クロキ</v>
      </c>
      <c r="F60" s="33" t="str">
        <f>IF(入力!E39="","",入力!E39)</f>
        <v>ショウゴ</v>
      </c>
      <c r="G60" s="33">
        <f>IF(入力!M39="","",入力!M39)</f>
        <v>514353550</v>
      </c>
      <c r="H60" s="33" t="str">
        <f>IF(入力!I39="","",入力!I39)</f>
        <v>内郷小学校</v>
      </c>
      <c r="I60" s="33">
        <f>IF(入力!G39="","",入力!G39)</f>
        <v>5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三宅</v>
      </c>
      <c r="D61" s="33" t="str">
        <f>IF(入力!E42="","",入力!E42)</f>
        <v>綜大</v>
      </c>
      <c r="E61" s="33" t="str">
        <f>IF(入力!C41="","",入力!C41)</f>
        <v>ミヤケ</v>
      </c>
      <c r="F61" s="33" t="str">
        <f>IF(入力!E41="","",入力!E41)</f>
        <v>ソウダイ</v>
      </c>
      <c r="G61" s="33">
        <f>IF(入力!M41="","",入力!M41)</f>
        <v>511444566</v>
      </c>
      <c r="H61" s="33" t="str">
        <f>IF(入力!I41="","",入力!I41)</f>
        <v>木下小学校</v>
      </c>
      <c r="I61" s="33">
        <f>IF(入力!G41="","",入力!G41)</f>
        <v>4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楠本</v>
      </c>
      <c r="D62" s="33" t="str">
        <f>IF(入力!E44="","",入力!E44)</f>
        <v>海斗</v>
      </c>
      <c r="E62" s="33" t="str">
        <f>IF(入力!C43="","",入力!C43)</f>
        <v>クスモト</v>
      </c>
      <c r="F62" s="33" t="str">
        <f>IF(入力!E43="","",入力!E43)</f>
        <v>カイト</v>
      </c>
      <c r="G62" s="33">
        <f>IF(入力!M43="","",入力!M43)</f>
        <v>514595969</v>
      </c>
      <c r="H62" s="33" t="str">
        <f>IF(入力!I43="","",入力!I43)</f>
        <v>我孫子第三小学校</v>
      </c>
      <c r="I62" s="33">
        <f>IF(入力!G43="","",入力!G43)</f>
        <v>4</v>
      </c>
      <c r="J62" s="33">
        <f>IF(入力!P43="","",入力!P43)</f>
        <v>142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小川</v>
      </c>
      <c r="D63" s="33" t="str">
        <f>IF(入力!E46="","",入力!E46)</f>
        <v>稜平</v>
      </c>
      <c r="E63" s="33" t="str">
        <f>IF(入力!C45="","",入力!C45)</f>
        <v>オガワ</v>
      </c>
      <c r="F63" s="33" t="str">
        <f>IF(入力!E45="","",入力!E45)</f>
        <v>リョウヘイ</v>
      </c>
      <c r="G63" s="33">
        <f>IF(入力!M45="","",入力!M45)</f>
        <v>512552937</v>
      </c>
      <c r="H63" s="33" t="str">
        <f>IF(入力!I45="","",入力!I45)</f>
        <v>八生小学校</v>
      </c>
      <c r="I63" s="33">
        <f>IF(入力!G45="","",入力!G45)</f>
        <v>3</v>
      </c>
      <c r="J63" s="33">
        <f>IF(入力!P45="","",入力!P45)</f>
        <v>137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鈴木</v>
      </c>
      <c r="D64" s="33" t="str">
        <f>IF(入力!E48="","",入力!E48)</f>
        <v>健大</v>
      </c>
      <c r="E64" s="33" t="str">
        <f>IF(入力!C47="","",入力!C47)</f>
        <v>スズキ</v>
      </c>
      <c r="F64" s="33" t="str">
        <f>IF(入力!E47="","",入力!E47)</f>
        <v>ケンタ</v>
      </c>
      <c r="G64" s="33">
        <f>IF(入力!M47="","",入力!M47)</f>
        <v>514436332</v>
      </c>
      <c r="H64" s="33" t="str">
        <f>IF(入力!I47="","",入力!I47)</f>
        <v>平成小学校</v>
      </c>
      <c r="I64" s="33">
        <f>IF(入力!G47="","",入力!G47)</f>
        <v>3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蝦名</cp:lastModifiedBy>
  <cp:lastPrinted>2016-05-09T15:17:35Z</cp:lastPrinted>
  <dcterms:created xsi:type="dcterms:W3CDTF">2014-04-05T09:56:00Z</dcterms:created>
  <dcterms:modified xsi:type="dcterms:W3CDTF">2016-10-01T01:14:26Z</dcterms:modified>
</cp:coreProperties>
</file>