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54BDD9-31B3-43FB-801B-9CFA66ECDE15}" xr6:coauthVersionLast="36" xr6:coauthVersionMax="36" xr10:uidLastSave="{00000000-0000-0000-0000-000000000000}"/>
  <bookViews>
    <workbookView xWindow="0" yWindow="0" windowWidth="10800" windowHeight="152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J5" i="7"/>
  <c r="I5" i="7"/>
  <c r="H5" i="7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9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9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6"/>
  <c r="AJ56" i="6"/>
  <c r="T56" i="6"/>
  <c r="Q56" i="6"/>
  <c r="F56" i="6"/>
  <c r="C56" i="6"/>
  <c r="AZ54" i="6"/>
  <c r="AJ54" i="6"/>
  <c r="T54" i="6"/>
  <c r="Q54" i="6"/>
  <c r="F54" i="6"/>
  <c r="C54" i="6"/>
  <c r="AZ52" i="6"/>
  <c r="AJ52" i="6"/>
  <c r="T52" i="6"/>
  <c r="Q52" i="6"/>
  <c r="F52" i="6"/>
  <c r="C52" i="6"/>
  <c r="AZ50" i="6"/>
  <c r="AJ50" i="6"/>
  <c r="T50" i="6"/>
  <c r="Q50" i="6"/>
  <c r="F50" i="6"/>
  <c r="C50" i="6"/>
  <c r="AZ48" i="6"/>
  <c r="AJ48" i="6"/>
  <c r="T48" i="6"/>
  <c r="Q48" i="6"/>
  <c r="F48" i="6"/>
  <c r="C48" i="6"/>
  <c r="AZ46" i="6"/>
  <c r="AJ46" i="6"/>
  <c r="T46" i="6"/>
  <c r="Q46" i="6"/>
  <c r="F46" i="6"/>
  <c r="C46" i="6"/>
  <c r="AZ44" i="6"/>
  <c r="AJ44" i="6"/>
  <c r="T44" i="6"/>
  <c r="Q44" i="6"/>
  <c r="F44" i="6"/>
  <c r="C44" i="6"/>
  <c r="AZ42" i="6"/>
  <c r="AJ42" i="6"/>
  <c r="T42" i="6"/>
  <c r="Q42" i="6"/>
  <c r="F42" i="6"/>
  <c r="C42" i="6"/>
  <c r="AZ40" i="6"/>
  <c r="AJ40" i="6"/>
  <c r="T40" i="6"/>
  <c r="Q40" i="6"/>
  <c r="F40" i="6"/>
  <c r="C40" i="6"/>
  <c r="AZ38" i="6"/>
  <c r="AJ38" i="6"/>
  <c r="T38" i="6"/>
  <c r="Q38" i="6"/>
  <c r="F38" i="6"/>
  <c r="C38" i="6"/>
  <c r="AZ36" i="6"/>
  <c r="AJ36" i="6"/>
  <c r="T36" i="6"/>
  <c r="Q36" i="6"/>
  <c r="F36" i="6"/>
  <c r="C36" i="6"/>
  <c r="AZ34" i="6"/>
  <c r="AJ34" i="6"/>
  <c r="T34" i="6"/>
  <c r="Q34" i="6"/>
  <c r="F34" i="6"/>
  <c r="C34" i="6"/>
  <c r="BC29" i="6"/>
  <c r="AX29" i="6"/>
  <c r="Z29" i="6"/>
  <c r="H29" i="6"/>
  <c r="AY28" i="6"/>
  <c r="AG28" i="6"/>
  <c r="AB28" i="6"/>
  <c r="T28" i="6"/>
  <c r="H28" i="6"/>
  <c r="BC27" i="6"/>
  <c r="AX27" i="6"/>
  <c r="Z27" i="6"/>
  <c r="H27" i="6"/>
  <c r="AY26" i="6"/>
  <c r="AG26" i="6"/>
  <c r="AB26" i="6"/>
  <c r="T26" i="6"/>
  <c r="H26" i="6"/>
  <c r="BC25" i="6"/>
  <c r="AX25" i="6"/>
  <c r="Z25" i="6"/>
  <c r="H25" i="6"/>
  <c r="AY24" i="6"/>
  <c r="AG24" i="6"/>
  <c r="AB24" i="6"/>
  <c r="T24" i="6"/>
  <c r="H24" i="6"/>
  <c r="BC23" i="6"/>
  <c r="AX23" i="6"/>
  <c r="Z23" i="6"/>
  <c r="H23" i="6"/>
  <c r="AY22" i="6"/>
  <c r="AG22" i="6"/>
  <c r="AB22" i="6"/>
  <c r="T22" i="6"/>
  <c r="H22" i="6"/>
  <c r="AS21" i="6"/>
  <c r="AD21" i="6"/>
  <c r="O21" i="6"/>
  <c r="AS20" i="6"/>
  <c r="AD20" i="6"/>
  <c r="O20" i="6"/>
  <c r="AZ18" i="6"/>
  <c r="Y17" i="6"/>
  <c r="U17" i="6"/>
  <c r="H17" i="6"/>
  <c r="AZ16" i="6"/>
  <c r="AN16" i="6"/>
  <c r="K16" i="6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8"/>
  <c r="C19" i="8"/>
  <c r="C19" i="2" s="1"/>
  <c r="C17" i="8"/>
  <c r="AY4" i="8"/>
  <c r="AX4" i="8"/>
  <c r="AW4" i="8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/>
  <c r="C24" i="7"/>
  <c r="F24" i="7"/>
  <c r="D24" i="7"/>
  <c r="C17" i="5"/>
  <c r="C17" i="4"/>
  <c r="C17" i="2"/>
</calcChain>
</file>

<file path=xl/sharedStrings.xml><?xml version="1.0" encoding="utf-8"?>
<sst xmlns="http://schemas.openxmlformats.org/spreadsheetml/2006/main" count="430" uniqueCount="254">
  <si>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</si>
  <si>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</si>
  <si>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カマガヤチュウブ</t>
  </si>
  <si>
    <r>
      <rPr>
        <sz val="11"/>
        <color theme="1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</si>
  <si>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</si>
  <si>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</si>
  <si>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</si>
  <si>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</si>
  <si>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</si>
  <si>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</si>
  <si>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鎌ヶ谷中部</t>
  </si>
  <si>
    <t>女子</t>
  </si>
  <si>
    <t>鎌ケ谷市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</si>
  <si>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</si>
  <si>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</si>
  <si>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</si>
  <si>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</si>
  <si>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</si>
  <si>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</si>
  <si>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</si>
  <si>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</si>
  <si>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アーバンパークライン</t>
  </si>
  <si>
    <t>鎌ヶ谷駅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</si>
  <si>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</si>
  <si>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</si>
  <si>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</si>
  <si>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</si>
  <si>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</si>
  <si>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</si>
  <si>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</si>
  <si>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</si>
  <si>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</si>
  <si>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</si>
  <si>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</si>
  <si>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ニシワキ</t>
  </si>
  <si>
    <t>エイジ</t>
  </si>
  <si>
    <t>〒</t>
  </si>
  <si>
    <t>273</t>
  </si>
  <si>
    <t>―</t>
  </si>
  <si>
    <t>0113</t>
  </si>
  <si>
    <t>（</t>
  </si>
  <si>
    <t>047</t>
  </si>
  <si>
    <t>）</t>
  </si>
  <si>
    <t>西脇</t>
  </si>
  <si>
    <t>英次</t>
  </si>
  <si>
    <t>鎌ケ谷市道野辺中央4-12-32</t>
  </si>
  <si>
    <t>446</t>
  </si>
  <si>
    <t>1551</t>
  </si>
  <si>
    <r>
      <rPr>
        <sz val="11"/>
        <color indexed="8"/>
        <rFont val="ＭＳ Ｐゴシック"/>
        <family val="3"/>
        <charset val="128"/>
      </rPr>
      <t>コーチ</t>
    </r>
  </si>
  <si>
    <t>サカイ</t>
  </si>
  <si>
    <t>コウジ</t>
  </si>
  <si>
    <t>221CS18643</t>
  </si>
  <si>
    <t>酒井</t>
  </si>
  <si>
    <t>幸二</t>
  </si>
  <si>
    <t>鎌ケ谷市道野辺中央4-9-1</t>
  </si>
  <si>
    <t>444</t>
  </si>
  <si>
    <t>2415</t>
  </si>
  <si>
    <r>
      <rPr>
        <sz val="11"/>
        <color indexed="8"/>
        <rFont val="ＭＳ Ｐゴシック"/>
        <family val="3"/>
        <charset val="128"/>
      </rPr>
      <t>マネージャー</t>
    </r>
  </si>
  <si>
    <t>ヒグチ</t>
  </si>
  <si>
    <t>キヨミ</t>
  </si>
  <si>
    <t>272</t>
  </si>
  <si>
    <t>0832</t>
  </si>
  <si>
    <t>043</t>
  </si>
  <si>
    <t>樋口</t>
  </si>
  <si>
    <t>清美</t>
  </si>
  <si>
    <t>市川市曽谷2-17-4</t>
  </si>
  <si>
    <t>315</t>
  </si>
  <si>
    <t>4123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</si>
  <si>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</si>
  <si>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</si>
  <si>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</si>
  <si>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</si>
  <si>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</si>
  <si>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</si>
  <si>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</si>
  <si>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</si>
  <si>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</si>
  <si>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</si>
  <si>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</si>
  <si>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</si>
  <si>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</si>
  <si>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</si>
  <si>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</si>
  <si>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</si>
  <si>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</si>
  <si>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ハタケヤマ</t>
  </si>
  <si>
    <t>ジュリ</t>
  </si>
  <si>
    <t>白井第三小</t>
  </si>
  <si>
    <t>畠山</t>
  </si>
  <si>
    <t>珠里</t>
  </si>
  <si>
    <t>イノグチ</t>
  </si>
  <si>
    <t>ユイハ</t>
  </si>
  <si>
    <t>井口</t>
  </si>
  <si>
    <t>結葉</t>
  </si>
  <si>
    <t>フウカ</t>
  </si>
  <si>
    <t>曽谷小</t>
  </si>
  <si>
    <t>風花</t>
  </si>
  <si>
    <t>ハナタチ</t>
  </si>
  <si>
    <t>ハル</t>
  </si>
  <si>
    <t>中部小</t>
  </si>
  <si>
    <t>花立</t>
  </si>
  <si>
    <t>羽琉</t>
  </si>
  <si>
    <t>キャプテン</t>
  </si>
  <si>
    <t>アサクラ</t>
  </si>
  <si>
    <t>ソラ</t>
  </si>
  <si>
    <t>浅倉</t>
  </si>
  <si>
    <t>そら</t>
  </si>
  <si>
    <t>ヒラヤマ</t>
  </si>
  <si>
    <t>ノノカ</t>
  </si>
  <si>
    <t>鎌ケ谷小</t>
  </si>
  <si>
    <t>平山</t>
  </si>
  <si>
    <t>希華</t>
  </si>
  <si>
    <t>タカセ</t>
  </si>
  <si>
    <t>イチル</t>
  </si>
  <si>
    <t>高瀬</t>
  </si>
  <si>
    <t>いちる</t>
  </si>
  <si>
    <t>イタミ</t>
  </si>
  <si>
    <t>リオ</t>
  </si>
  <si>
    <t>伊丹</t>
  </si>
  <si>
    <t>莉央</t>
  </si>
  <si>
    <t>ヤマダ</t>
  </si>
  <si>
    <t>ハルミ</t>
  </si>
  <si>
    <t>山田</t>
  </si>
  <si>
    <t>春海</t>
  </si>
  <si>
    <t>ミフネ</t>
  </si>
  <si>
    <t>ルカ</t>
  </si>
  <si>
    <t>三船</t>
  </si>
  <si>
    <t>瑠香</t>
  </si>
  <si>
    <t>タカナシ</t>
  </si>
  <si>
    <t>アヤネ</t>
  </si>
  <si>
    <t>髙梨</t>
  </si>
  <si>
    <t>彩音</t>
  </si>
  <si>
    <r>
      <rPr>
        <sz val="11"/>
        <color theme="1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</si>
  <si>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</si>
  <si>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指導者・保護者・選手が『心をひとつに』日々活動しています。鎌ヶ谷中部が好き、仲間が好き、練習が好きの選手達です。日頃の練習を大事に、ひとり一人の力が大会で発揮されることを願っています。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</si>
  <si>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</si>
  <si>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</si>
  <si>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</si>
  <si>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</si>
  <si>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</si>
  <si>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</si>
  <si>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</si>
  <si>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</si>
  <si>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</si>
  <si>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</si>
  <si>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</si>
  <si>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</si>
  <si>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</si>
  <si>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</si>
  <si>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</si>
  <si>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</si>
  <si>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</si>
  <si>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</si>
  <si>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</si>
  <si>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</si>
  <si>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</si>
  <si>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</si>
  <si>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</si>
  <si>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</si>
  <si>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</si>
  <si>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</si>
  <si>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</si>
  <si>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</si>
  <si>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</si>
  <si>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</si>
  <si>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</si>
  <si>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</si>
  <si>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</si>
  <si>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</si>
  <si>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</si>
  <si>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</si>
  <si>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</si>
  <si>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</si>
  <si>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</si>
  <si>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</si>
  <si>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</si>
  <si>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</si>
  <si>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</si>
  <si>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</si>
  <si>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</si>
  <si>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</si>
  <si>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</si>
  <si>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</si>
  <si>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</si>
  <si>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</si>
  <si>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</si>
  <si>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</si>
  <si>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</si>
  <si>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</si>
  <si>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</si>
  <si>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</si>
  <si>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</si>
  <si>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</si>
  <si>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</si>
  <si>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</si>
  <si>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</si>
  <si>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</si>
  <si>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</si>
  <si>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</si>
  <si>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</si>
  <si>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</si>
  <si>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</si>
  <si>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</si>
  <si>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</si>
  <si>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</si>
  <si>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</si>
  <si>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</si>
  <si>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</si>
  <si>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</si>
  <si>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</si>
  <si>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</si>
  <si>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</si>
  <si>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</si>
  <si>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</si>
  <si>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</si>
  <si>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</si>
  <si>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</si>
  <si>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</si>
  <si>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</si>
  <si>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</si>
  <si>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</si>
  <si>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</si>
  <si>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</si>
  <si>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</si>
  <si>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</si>
  <si>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</si>
  <si>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</si>
  <si>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</si>
  <si>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</si>
  <si>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</si>
  <si>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</si>
  <si>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</si>
  <si>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</si>
  <si>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</si>
  <si>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</si>
  <si>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</si>
  <si>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</si>
  <si>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</si>
  <si>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</si>
  <si>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</si>
  <si>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</si>
  <si>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</si>
  <si>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</si>
  <si>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</si>
  <si>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</si>
  <si>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</si>
  <si>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</si>
  <si>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</si>
  <si>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</si>
  <si>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</si>
  <si>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</si>
  <si>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</si>
  <si>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090</t>
    <phoneticPr fontId="36"/>
  </si>
  <si>
    <t>0822</t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</si>
</sst>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ＭＳ Ｐゴシック"/>
      <charset val="128"/>
    </font>
    <font>
      <sz val="8"/>
      <color indexed="8"/>
      <name val="Calibri"/>
      <family val="2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family val="1"/>
    </font>
    <font>
      <sz val="10"/>
      <color indexed="8"/>
      <name val="ＪＳ明朝"/>
      <charset val="128"/>
    </font>
    <font>
      <sz val="10"/>
      <color indexed="8"/>
      <name val="Century"/>
      <family val="1"/>
    </font>
    <font>
      <sz val="22"/>
      <color indexed="8"/>
      <name val="ＭＳ Ｐゴシック"/>
      <family val="3"/>
      <charset val="128"/>
    </font>
    <font>
      <sz val="11"/>
      <color indexed="8"/>
      <name val="Century"/>
      <family val="1"/>
    </font>
    <font>
      <sz val="14"/>
      <color indexed="8"/>
      <name val="Century"/>
      <family val="1"/>
    </font>
    <font>
      <sz val="9"/>
      <color indexed="8"/>
      <name val="ＪＳＰ明朝"/>
      <charset val="128"/>
    </font>
    <font>
      <sz val="20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6"/>
      <color indexed="8"/>
      <name val="ＪＳＰ明朝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9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 applyAlignment="1"/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11" fillId="0" borderId="0" xfId="0" applyFont="1" applyAlignment="1"/>
    <xf numFmtId="0" fontId="21" fillId="0" borderId="0" xfId="0" applyFont="1">
      <alignment vertical="center"/>
    </xf>
    <xf numFmtId="0" fontId="17" fillId="0" borderId="0" xfId="0" applyFont="1">
      <alignment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6" fontId="11" fillId="0" borderId="25" xfId="0" applyNumberFormat="1" applyFont="1" applyBorder="1">
      <alignment vertical="center"/>
    </xf>
    <xf numFmtId="0" fontId="13" fillId="0" borderId="0" xfId="0" applyFont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4" xfId="0" applyFont="1" applyBorder="1" applyAlignment="1">
      <alignment vertical="center"/>
    </xf>
    <xf numFmtId="0" fontId="11" fillId="0" borderId="45" xfId="0" applyFont="1" applyBorder="1" applyAlignment="1">
      <alignment horizontal="left" vertical="center"/>
    </xf>
    <xf numFmtId="0" fontId="11" fillId="4" borderId="24" xfId="0" applyFont="1" applyFill="1" applyBorder="1">
      <alignment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176" fontId="11" fillId="0" borderId="25" xfId="0" applyNumberFormat="1" applyFont="1" applyBorder="1" applyProtection="1">
      <alignment vertical="center"/>
    </xf>
    <xf numFmtId="0" fontId="13" fillId="4" borderId="25" xfId="0" applyFont="1" applyFill="1" applyBorder="1">
      <alignment vertical="center"/>
    </xf>
    <xf numFmtId="176" fontId="11" fillId="4" borderId="25" xfId="0" applyNumberFormat="1" applyFont="1" applyFill="1" applyBorder="1">
      <alignment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0" fontId="11" fillId="4" borderId="24" xfId="0" applyFont="1" applyFill="1" applyBorder="1" applyAlignment="1" applyProtection="1">
      <alignment horizontal="left" vertical="center"/>
    </xf>
    <xf numFmtId="0" fontId="2" fillId="4" borderId="3" xfId="0" applyFont="1" applyFill="1" applyBorder="1">
      <alignment vertical="center"/>
    </xf>
    <xf numFmtId="0" fontId="28" fillId="0" borderId="0" xfId="0" applyFont="1">
      <alignment vertical="center"/>
    </xf>
    <xf numFmtId="0" fontId="2" fillId="4" borderId="23" xfId="0" applyFont="1" applyFill="1" applyBorder="1">
      <alignment vertical="center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1" fillId="4" borderId="28" xfId="0" applyFont="1" applyFill="1" applyBorder="1" applyAlignment="1" applyProtection="1">
      <alignment horizontal="left" vertical="center"/>
    </xf>
    <xf numFmtId="0" fontId="11" fillId="4" borderId="27" xfId="0" applyFont="1" applyFill="1" applyBorder="1" applyAlignment="1" applyProtection="1">
      <alignment horizontal="left" vertical="center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28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78" xfId="0" applyFill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8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28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29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29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0" fillId="5" borderId="79" xfId="0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/>
    </xf>
    <xf numFmtId="0" fontId="28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0" fontId="28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16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28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8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8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8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8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8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8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8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0" fillId="3" borderId="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7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8" fillId="0" borderId="71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8" fillId="6" borderId="24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8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177" fontId="2" fillId="0" borderId="37" xfId="0" applyNumberFormat="1" applyFont="1" applyBorder="1" applyAlignment="1" applyProtection="1">
      <alignment horizontal="center" vertical="center"/>
      <protection locked="0"/>
    </xf>
    <xf numFmtId="177" fontId="2" fillId="0" borderId="25" xfId="0" applyNumberFormat="1" applyFont="1" applyBorder="1" applyAlignment="1" applyProtection="1">
      <alignment horizontal="center" vertical="center"/>
      <protection locked="0"/>
    </xf>
    <xf numFmtId="177" fontId="2" fillId="0" borderId="45" xfId="0" applyNumberFormat="1" applyFont="1" applyBorder="1" applyAlignment="1" applyProtection="1">
      <alignment horizontal="center" vertical="center"/>
      <protection locked="0"/>
    </xf>
    <xf numFmtId="177" fontId="2" fillId="0" borderId="38" xfId="0" applyNumberFormat="1" applyFont="1" applyBorder="1" applyAlignment="1" applyProtection="1">
      <alignment horizontal="center" vertical="center"/>
      <protection locked="0"/>
    </xf>
    <xf numFmtId="177" fontId="2" fillId="0" borderId="39" xfId="0" applyNumberFormat="1" applyFont="1" applyBorder="1" applyAlignment="1" applyProtection="1">
      <alignment horizontal="center" vertical="center"/>
      <protection locked="0"/>
    </xf>
    <xf numFmtId="177" fontId="2" fillId="0" borderId="46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41" xfId="0" applyNumberFormat="1" applyFont="1" applyBorder="1" applyAlignment="1" applyProtection="1">
      <alignment horizontal="center" vertical="center"/>
      <protection locked="0"/>
    </xf>
    <xf numFmtId="49" fontId="4" fillId="0" borderId="39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B1" zoomScaleNormal="100" zoomScaleSheetLayoutView="100" workbookViewId="0">
      <selection activeCell="Y35" sqref="Y35"/>
    </sheetView>
  </sheetViews>
  <sheetFormatPr defaultColWidth="9" defaultRowHeight="14.5"/>
  <cols>
    <col min="1" max="2" width="6.08984375" style="25" customWidth="1"/>
    <col min="3" max="6" width="7.36328125" style="25" customWidth="1"/>
    <col min="7" max="15" width="6.08984375" style="25" customWidth="1"/>
    <col min="16" max="45" width="1.6328125" customWidth="1"/>
    <col min="46" max="46" width="5.90625" style="25" customWidth="1"/>
    <col min="47" max="47" width="20.08984375" style="25" customWidth="1"/>
    <col min="48" max="48" width="9.26953125" style="25" customWidth="1"/>
    <col min="49" max="49" width="12" style="25" customWidth="1"/>
    <col min="50" max="50" width="12.08984375" style="25" customWidth="1"/>
    <col min="51" max="51" width="11.36328125" style="25" customWidth="1"/>
    <col min="52" max="52" width="6.6328125" style="25" customWidth="1"/>
    <col min="53" max="16384" width="9" style="25"/>
  </cols>
  <sheetData>
    <row r="1" spans="1:51" ht="31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</row>
    <row r="2" spans="1:51" ht="14.5" customHeight="1">
      <c r="A2" s="78" t="s">
        <v>1</v>
      </c>
      <c r="B2" s="79"/>
      <c r="C2" s="80" t="s">
        <v>2</v>
      </c>
      <c r="D2" s="81"/>
      <c r="E2" s="81"/>
      <c r="F2" s="81"/>
      <c r="G2" s="81"/>
      <c r="H2" s="81"/>
      <c r="I2" s="82"/>
      <c r="J2" s="83" t="s">
        <v>3</v>
      </c>
      <c r="K2" s="84"/>
      <c r="L2" s="84"/>
      <c r="M2" s="84"/>
      <c r="N2" s="84"/>
      <c r="O2" s="85"/>
      <c r="P2" s="83" t="s">
        <v>4</v>
      </c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7" t="s">
        <v>5</v>
      </c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3"/>
      <c r="AT2" s="65"/>
      <c r="AV2" s="66" t="s">
        <v>6</v>
      </c>
      <c r="AW2" t="s">
        <v>7</v>
      </c>
      <c r="AX2" t="s">
        <v>8</v>
      </c>
    </row>
    <row r="3" spans="1:51" ht="24" customHeight="1">
      <c r="A3" s="88" t="s">
        <v>9</v>
      </c>
      <c r="B3" s="89"/>
      <c r="C3" s="90" t="s">
        <v>10</v>
      </c>
      <c r="D3" s="91"/>
      <c r="E3" s="91"/>
      <c r="F3" s="91"/>
      <c r="G3" s="91"/>
      <c r="H3" s="91"/>
      <c r="I3" s="92"/>
      <c r="J3" s="93" t="s">
        <v>11</v>
      </c>
      <c r="K3" s="94"/>
      <c r="L3" s="94"/>
      <c r="M3" s="94"/>
      <c r="N3" s="94"/>
      <c r="O3" s="95"/>
      <c r="P3" s="96" t="s">
        <v>12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8" t="s">
        <v>13</v>
      </c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9"/>
      <c r="AT3" s="67"/>
      <c r="AV3" s="66" t="s">
        <v>11</v>
      </c>
      <c r="AW3" t="s">
        <v>13</v>
      </c>
      <c r="AX3" t="s">
        <v>14</v>
      </c>
      <c r="AY3" t="s">
        <v>15</v>
      </c>
    </row>
    <row r="4" spans="1:51" ht="20.149999999999999" customHeight="1">
      <c r="A4" s="100" t="s">
        <v>16</v>
      </c>
      <c r="B4" s="101"/>
      <c r="C4" s="102">
        <v>430150895</v>
      </c>
      <c r="D4" s="103"/>
      <c r="E4" s="103"/>
      <c r="F4" s="103"/>
      <c r="G4" s="103"/>
      <c r="H4" s="103"/>
      <c r="I4" s="104"/>
      <c r="J4" s="105" t="s">
        <v>17</v>
      </c>
      <c r="K4" s="106"/>
      <c r="L4" s="106"/>
      <c r="M4" s="106"/>
      <c r="N4" s="106"/>
      <c r="O4" s="107"/>
      <c r="P4" s="108" t="s">
        <v>18</v>
      </c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9"/>
      <c r="AT4" s="67"/>
      <c r="AV4" s="66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10" t="s">
        <v>20</v>
      </c>
      <c r="B5" s="111"/>
      <c r="C5" s="112"/>
      <c r="D5" s="113"/>
      <c r="E5" s="113"/>
      <c r="F5" s="113"/>
      <c r="G5" s="113"/>
      <c r="H5" s="113"/>
      <c r="I5" s="114"/>
      <c r="J5" s="115"/>
      <c r="K5" s="115"/>
      <c r="L5" s="115"/>
      <c r="M5" s="115"/>
      <c r="N5" s="115"/>
      <c r="O5" s="115"/>
      <c r="P5" s="116" t="s">
        <v>21</v>
      </c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6" t="s">
        <v>22</v>
      </c>
      <c r="AF5" s="117"/>
      <c r="AG5" s="117"/>
      <c r="AH5" s="117"/>
      <c r="AI5" s="117"/>
      <c r="AJ5" s="117"/>
      <c r="AK5" s="118"/>
      <c r="AL5" s="118"/>
      <c r="AM5" s="118"/>
      <c r="AN5" s="118"/>
      <c r="AO5" s="118"/>
      <c r="AP5" s="118"/>
      <c r="AQ5" s="118"/>
      <c r="AR5" s="118"/>
      <c r="AS5" s="119"/>
      <c r="AT5" s="67"/>
      <c r="AV5" s="66" t="s">
        <v>23</v>
      </c>
      <c r="AW5" t="s">
        <v>24</v>
      </c>
    </row>
    <row r="6" spans="1:51" ht="22.5" customHeight="1">
      <c r="A6" s="201" t="s">
        <v>25</v>
      </c>
      <c r="B6" s="204"/>
      <c r="C6" s="120" t="s">
        <v>26</v>
      </c>
      <c r="D6" s="121"/>
      <c r="E6" s="122" t="s">
        <v>27</v>
      </c>
      <c r="F6" s="123"/>
      <c r="G6" s="124" t="s">
        <v>28</v>
      </c>
      <c r="H6" s="124"/>
      <c r="I6" s="124"/>
      <c r="J6" s="124" t="s">
        <v>29</v>
      </c>
      <c r="K6" s="124"/>
      <c r="L6" s="124"/>
      <c r="M6" s="124" t="s">
        <v>30</v>
      </c>
      <c r="N6" s="124"/>
      <c r="O6" s="124"/>
      <c r="P6" s="109" t="s">
        <v>31</v>
      </c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6" t="s">
        <v>32</v>
      </c>
      <c r="AL6" s="126"/>
      <c r="AM6" s="126"/>
      <c r="AN6" s="126"/>
      <c r="AO6" s="126"/>
      <c r="AP6" s="126"/>
      <c r="AQ6" s="126"/>
      <c r="AR6" s="126"/>
      <c r="AS6" s="126"/>
      <c r="AT6" s="68" t="s">
        <v>33</v>
      </c>
    </row>
    <row r="7" spans="1:51" ht="13.5" customHeight="1">
      <c r="A7" s="201"/>
      <c r="B7" s="204"/>
      <c r="C7" s="127" t="s">
        <v>34</v>
      </c>
      <c r="D7" s="128"/>
      <c r="E7" s="129" t="s">
        <v>35</v>
      </c>
      <c r="F7" s="130"/>
      <c r="G7" s="251">
        <v>518760908</v>
      </c>
      <c r="H7" s="251"/>
      <c r="I7" s="251"/>
      <c r="J7" s="251">
        <v>16935</v>
      </c>
      <c r="K7" s="251"/>
      <c r="L7" s="251"/>
      <c r="M7" s="251"/>
      <c r="N7" s="251"/>
      <c r="O7" s="251"/>
      <c r="P7" s="131" t="s">
        <v>36</v>
      </c>
      <c r="Q7" s="132"/>
      <c r="R7" s="133" t="s">
        <v>37</v>
      </c>
      <c r="S7" s="133"/>
      <c r="T7" s="133"/>
      <c r="U7" s="133"/>
      <c r="V7" s="56" t="s">
        <v>38</v>
      </c>
      <c r="W7" s="134" t="s">
        <v>39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63" t="s">
        <v>40</v>
      </c>
      <c r="AL7" s="135" t="s">
        <v>41</v>
      </c>
      <c r="AM7" s="135"/>
      <c r="AN7" s="135"/>
      <c r="AO7" s="135"/>
      <c r="AP7" s="135"/>
      <c r="AQ7" s="135"/>
      <c r="AR7" s="135"/>
      <c r="AS7" s="69" t="s">
        <v>42</v>
      </c>
      <c r="AT7" s="212">
        <v>73</v>
      </c>
    </row>
    <row r="8" spans="1:51" ht="18" customHeight="1">
      <c r="A8" s="201"/>
      <c r="B8" s="204"/>
      <c r="C8" s="136" t="s">
        <v>43</v>
      </c>
      <c r="D8" s="137"/>
      <c r="E8" s="138" t="s">
        <v>44</v>
      </c>
      <c r="F8" s="139"/>
      <c r="G8" s="251"/>
      <c r="H8" s="251"/>
      <c r="I8" s="251"/>
      <c r="J8" s="251"/>
      <c r="K8" s="251"/>
      <c r="L8" s="251"/>
      <c r="M8" s="251"/>
      <c r="N8" s="251"/>
      <c r="O8" s="251"/>
      <c r="P8" s="140" t="s">
        <v>45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2" t="s">
        <v>46</v>
      </c>
      <c r="AL8" s="143"/>
      <c r="AM8" s="143"/>
      <c r="AN8" s="143"/>
      <c r="AO8" s="70" t="s">
        <v>38</v>
      </c>
      <c r="AP8" s="143" t="s">
        <v>47</v>
      </c>
      <c r="AQ8" s="143"/>
      <c r="AR8" s="143"/>
      <c r="AS8" s="144"/>
      <c r="AT8" s="212"/>
    </row>
    <row r="9" spans="1:51" ht="14.5" customHeight="1">
      <c r="A9" s="201" t="s">
        <v>48</v>
      </c>
      <c r="B9" s="204"/>
      <c r="C9" s="127" t="s">
        <v>49</v>
      </c>
      <c r="D9" s="128"/>
      <c r="E9" s="129" t="s">
        <v>50</v>
      </c>
      <c r="F9" s="130"/>
      <c r="G9" s="251">
        <v>518611842</v>
      </c>
      <c r="H9" s="251"/>
      <c r="I9" s="251"/>
      <c r="J9" s="251"/>
      <c r="K9" s="251"/>
      <c r="L9" s="251"/>
      <c r="M9" s="251" t="s">
        <v>51</v>
      </c>
      <c r="N9" s="251"/>
      <c r="O9" s="251"/>
      <c r="P9" s="131" t="s">
        <v>36</v>
      </c>
      <c r="Q9" s="132"/>
      <c r="R9" s="133" t="s">
        <v>37</v>
      </c>
      <c r="S9" s="133"/>
      <c r="T9" s="133"/>
      <c r="U9" s="133"/>
      <c r="V9" s="56" t="s">
        <v>38</v>
      </c>
      <c r="W9" s="134" t="s">
        <v>39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45"/>
      <c r="AK9" s="63" t="s">
        <v>40</v>
      </c>
      <c r="AL9" s="135" t="s">
        <v>41</v>
      </c>
      <c r="AM9" s="135"/>
      <c r="AN9" s="135"/>
      <c r="AO9" s="135"/>
      <c r="AP9" s="135"/>
      <c r="AQ9" s="135"/>
      <c r="AR9" s="135"/>
      <c r="AS9" s="69" t="s">
        <v>42</v>
      </c>
      <c r="AT9" s="213">
        <v>58</v>
      </c>
    </row>
    <row r="10" spans="1:51" ht="18" customHeight="1">
      <c r="A10" s="201"/>
      <c r="B10" s="204"/>
      <c r="C10" s="136" t="s">
        <v>52</v>
      </c>
      <c r="D10" s="137"/>
      <c r="E10" s="138" t="s">
        <v>53</v>
      </c>
      <c r="F10" s="139"/>
      <c r="G10" s="251"/>
      <c r="H10" s="251"/>
      <c r="I10" s="251"/>
      <c r="J10" s="251"/>
      <c r="K10" s="251"/>
      <c r="L10" s="251"/>
      <c r="M10" s="251"/>
      <c r="N10" s="251"/>
      <c r="O10" s="251"/>
      <c r="P10" s="140" t="s">
        <v>54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6"/>
      <c r="AK10" s="142" t="s">
        <v>55</v>
      </c>
      <c r="AL10" s="143"/>
      <c r="AM10" s="143"/>
      <c r="AN10" s="143"/>
      <c r="AO10" s="70" t="s">
        <v>38</v>
      </c>
      <c r="AP10" s="143" t="s">
        <v>56</v>
      </c>
      <c r="AQ10" s="143"/>
      <c r="AR10" s="143"/>
      <c r="AS10" s="144"/>
      <c r="AT10" s="213"/>
    </row>
    <row r="11" spans="1:51" ht="14.5" customHeight="1">
      <c r="A11" s="201" t="s">
        <v>57</v>
      </c>
      <c r="B11" s="204"/>
      <c r="C11" s="127" t="s">
        <v>58</v>
      </c>
      <c r="D11" s="128"/>
      <c r="E11" s="129" t="s">
        <v>59</v>
      </c>
      <c r="F11" s="130"/>
      <c r="G11" s="251">
        <v>520736229</v>
      </c>
      <c r="H11" s="251"/>
      <c r="I11" s="251"/>
      <c r="J11" s="251"/>
      <c r="K11" s="251"/>
      <c r="L11" s="251"/>
      <c r="M11" s="251"/>
      <c r="N11" s="251"/>
      <c r="O11" s="251"/>
      <c r="P11" s="131" t="s">
        <v>36</v>
      </c>
      <c r="Q11" s="132"/>
      <c r="R11" s="133" t="s">
        <v>60</v>
      </c>
      <c r="S11" s="133"/>
      <c r="T11" s="133"/>
      <c r="U11" s="133"/>
      <c r="V11" s="56" t="s">
        <v>38</v>
      </c>
      <c r="W11" s="134" t="s">
        <v>61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45"/>
      <c r="AK11" s="63" t="s">
        <v>40</v>
      </c>
      <c r="AL11" s="135" t="s">
        <v>62</v>
      </c>
      <c r="AM11" s="135"/>
      <c r="AN11" s="135"/>
      <c r="AO11" s="135"/>
      <c r="AP11" s="135"/>
      <c r="AQ11" s="135"/>
      <c r="AR11" s="135"/>
      <c r="AS11" s="69" t="s">
        <v>42</v>
      </c>
      <c r="AT11" s="213">
        <v>46</v>
      </c>
    </row>
    <row r="12" spans="1:51" ht="18" customHeight="1">
      <c r="A12" s="201"/>
      <c r="B12" s="204"/>
      <c r="C12" s="136" t="s">
        <v>63</v>
      </c>
      <c r="D12" s="137"/>
      <c r="E12" s="138" t="s">
        <v>64</v>
      </c>
      <c r="F12" s="139"/>
      <c r="G12" s="251"/>
      <c r="H12" s="251"/>
      <c r="I12" s="251"/>
      <c r="J12" s="251"/>
      <c r="K12" s="251"/>
      <c r="L12" s="251"/>
      <c r="M12" s="251"/>
      <c r="N12" s="251"/>
      <c r="O12" s="251"/>
      <c r="P12" s="140" t="s">
        <v>65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6"/>
      <c r="AK12" s="142" t="s">
        <v>66</v>
      </c>
      <c r="AL12" s="143"/>
      <c r="AM12" s="143"/>
      <c r="AN12" s="143"/>
      <c r="AO12" s="70" t="s">
        <v>38</v>
      </c>
      <c r="AP12" s="143" t="s">
        <v>67</v>
      </c>
      <c r="AQ12" s="143"/>
      <c r="AR12" s="143"/>
      <c r="AS12" s="144"/>
      <c r="AT12" s="213"/>
    </row>
    <row r="13" spans="1:51" ht="15" customHeight="1">
      <c r="A13" s="201" t="s">
        <v>68</v>
      </c>
      <c r="B13" s="204"/>
      <c r="C13" s="127" t="s">
        <v>49</v>
      </c>
      <c r="D13" s="128"/>
      <c r="E13" s="129" t="s">
        <v>50</v>
      </c>
      <c r="F13" s="130"/>
      <c r="G13" s="252"/>
      <c r="H13" s="252"/>
      <c r="I13" s="252"/>
      <c r="J13" s="252"/>
      <c r="K13" s="252"/>
      <c r="L13" s="252"/>
      <c r="M13" s="252"/>
      <c r="N13" s="252"/>
      <c r="O13" s="252"/>
      <c r="P13" s="48"/>
      <c r="Q13" s="57"/>
      <c r="R13" s="147"/>
      <c r="S13" s="147"/>
      <c r="T13" s="147"/>
      <c r="U13" s="147"/>
      <c r="V13" s="58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8"/>
      <c r="AK13" s="64"/>
      <c r="AL13" s="149"/>
      <c r="AM13" s="149"/>
      <c r="AN13" s="149"/>
      <c r="AO13" s="149"/>
      <c r="AP13" s="149"/>
      <c r="AQ13" s="149"/>
      <c r="AR13" s="149"/>
      <c r="AS13" s="71"/>
      <c r="AT13" s="214"/>
    </row>
    <row r="14" spans="1:51" ht="18" customHeight="1">
      <c r="A14" s="201"/>
      <c r="B14" s="204"/>
      <c r="C14" s="136" t="s">
        <v>52</v>
      </c>
      <c r="D14" s="137"/>
      <c r="E14" s="138" t="s">
        <v>53</v>
      </c>
      <c r="F14" s="139"/>
      <c r="G14" s="252"/>
      <c r="H14" s="252"/>
      <c r="I14" s="252"/>
      <c r="J14" s="252"/>
      <c r="K14" s="252"/>
      <c r="L14" s="252"/>
      <c r="M14" s="252"/>
      <c r="N14" s="252"/>
      <c r="O14" s="252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72"/>
      <c r="AP14" s="154"/>
      <c r="AQ14" s="154"/>
      <c r="AR14" s="154"/>
      <c r="AS14" s="155"/>
      <c r="AT14" s="214"/>
    </row>
    <row r="15" spans="1:51" ht="15" customHeight="1">
      <c r="A15" s="253" t="s">
        <v>69</v>
      </c>
      <c r="B15" s="204"/>
      <c r="C15" s="127" t="s">
        <v>34</v>
      </c>
      <c r="D15" s="128"/>
      <c r="E15" s="129" t="s">
        <v>35</v>
      </c>
      <c r="F15" s="130"/>
      <c r="G15" s="252"/>
      <c r="H15" s="252"/>
      <c r="I15" s="252"/>
      <c r="J15" s="252"/>
      <c r="K15" s="252"/>
      <c r="L15" s="252"/>
      <c r="M15" s="252"/>
      <c r="N15" s="252"/>
      <c r="O15" s="252"/>
      <c r="P15" s="131" t="s">
        <v>36</v>
      </c>
      <c r="Q15" s="132"/>
      <c r="R15" s="133" t="s">
        <v>37</v>
      </c>
      <c r="S15" s="133"/>
      <c r="T15" s="133"/>
      <c r="U15" s="133"/>
      <c r="V15" s="56" t="s">
        <v>38</v>
      </c>
      <c r="W15" s="134" t="s">
        <v>39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45"/>
      <c r="AK15" s="63" t="s">
        <v>40</v>
      </c>
      <c r="AL15" s="135" t="s">
        <v>41</v>
      </c>
      <c r="AM15" s="135"/>
      <c r="AN15" s="135"/>
      <c r="AO15" s="135"/>
      <c r="AP15" s="135"/>
      <c r="AQ15" s="135"/>
      <c r="AR15" s="135"/>
      <c r="AS15" s="69" t="s">
        <v>42</v>
      </c>
      <c r="AT15" s="213">
        <v>73</v>
      </c>
    </row>
    <row r="16" spans="1:51" ht="18" customHeight="1">
      <c r="A16" s="201"/>
      <c r="B16" s="204"/>
      <c r="C16" s="136" t="s">
        <v>43</v>
      </c>
      <c r="D16" s="137"/>
      <c r="E16" s="138" t="s">
        <v>44</v>
      </c>
      <c r="F16" s="139"/>
      <c r="G16" s="252"/>
      <c r="H16" s="252"/>
      <c r="I16" s="252"/>
      <c r="J16" s="252"/>
      <c r="K16" s="252"/>
      <c r="L16" s="252"/>
      <c r="M16" s="252"/>
      <c r="N16" s="252"/>
      <c r="O16" s="252"/>
      <c r="P16" s="140" t="s">
        <v>45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6"/>
      <c r="AK16" s="142" t="s">
        <v>46</v>
      </c>
      <c r="AL16" s="143"/>
      <c r="AM16" s="143"/>
      <c r="AN16" s="143"/>
      <c r="AO16" s="70" t="s">
        <v>38</v>
      </c>
      <c r="AP16" s="143" t="s">
        <v>47</v>
      </c>
      <c r="AQ16" s="143"/>
      <c r="AR16" s="143"/>
      <c r="AS16" s="144"/>
      <c r="AT16" s="213"/>
    </row>
    <row r="17" spans="1:46">
      <c r="A17" s="201" t="s">
        <v>70</v>
      </c>
      <c r="B17" s="204"/>
      <c r="C17" s="250" t="str">
        <f>IF(P16="","",P16)</f>
        <v>鎌ケ谷市道野辺中央4-12-32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4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73"/>
    </row>
    <row r="18" spans="1:46">
      <c r="A18" s="201"/>
      <c r="B18" s="204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5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74"/>
    </row>
    <row r="19" spans="1:46" ht="14.5" customHeight="1">
      <c r="A19" s="201" t="s">
        <v>71</v>
      </c>
      <c r="B19" s="204"/>
      <c r="C19" s="250" t="str">
        <f>IF(AL15="","",AL15&amp;"-"&amp;AK16&amp;"-"&amp;AP16)</f>
        <v>047-446-1551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5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74"/>
    </row>
    <row r="20" spans="1:46" ht="14.5" customHeight="1">
      <c r="A20" s="201"/>
      <c r="B20" s="204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5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74"/>
    </row>
    <row r="21" spans="1:46" ht="14.5" customHeight="1">
      <c r="A21" s="201" t="s">
        <v>72</v>
      </c>
      <c r="B21" s="204"/>
      <c r="C21" s="445" t="s">
        <v>252</v>
      </c>
      <c r="D21" s="446"/>
      <c r="E21" s="446">
        <v>2754</v>
      </c>
      <c r="F21" s="446"/>
      <c r="G21" s="446" t="s">
        <v>253</v>
      </c>
      <c r="H21" s="446"/>
      <c r="I21" s="51"/>
      <c r="J21" s="51"/>
      <c r="K21" s="51"/>
      <c r="L21" s="51"/>
      <c r="M21" s="51"/>
      <c r="N21" s="51"/>
      <c r="O21" s="52"/>
      <c r="P21" s="5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74"/>
    </row>
    <row r="22" spans="1:46" ht="14.5" customHeight="1">
      <c r="A22" s="202"/>
      <c r="B22" s="254"/>
      <c r="C22" s="447"/>
      <c r="D22" s="448"/>
      <c r="E22" s="448"/>
      <c r="F22" s="448"/>
      <c r="G22" s="448"/>
      <c r="H22" s="448"/>
      <c r="I22" s="53"/>
      <c r="J22" s="53"/>
      <c r="K22" s="53"/>
      <c r="L22" s="53"/>
      <c r="M22" s="53"/>
      <c r="N22" s="53"/>
      <c r="O22" s="54"/>
      <c r="P22" s="5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75"/>
    </row>
    <row r="23" spans="1:46" ht="14.15" customHeight="1">
      <c r="A23" s="195" t="s">
        <v>73</v>
      </c>
      <c r="B23" s="203" t="s">
        <v>74</v>
      </c>
      <c r="C23" s="156" t="s">
        <v>75</v>
      </c>
      <c r="D23" s="157"/>
      <c r="E23" s="158" t="s">
        <v>76</v>
      </c>
      <c r="F23" s="159"/>
      <c r="G23" s="203" t="s">
        <v>77</v>
      </c>
      <c r="H23" s="203"/>
      <c r="I23" s="203" t="s">
        <v>78</v>
      </c>
      <c r="J23" s="203"/>
      <c r="K23" s="203"/>
      <c r="L23" s="203"/>
      <c r="M23" s="203" t="s">
        <v>79</v>
      </c>
      <c r="N23" s="203"/>
      <c r="O23" s="203"/>
      <c r="P23" s="243" t="s">
        <v>80</v>
      </c>
      <c r="Q23" s="203"/>
      <c r="R23" s="203"/>
      <c r="S23" s="203"/>
      <c r="T23" s="244"/>
      <c r="U23" s="62"/>
      <c r="V23" s="62"/>
      <c r="W23" s="62"/>
      <c r="X23" s="62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</row>
    <row r="24" spans="1:46" ht="14.15" customHeight="1">
      <c r="A24" s="196"/>
      <c r="B24" s="204"/>
      <c r="C24" s="160" t="s">
        <v>81</v>
      </c>
      <c r="D24" s="161"/>
      <c r="E24" s="162" t="s">
        <v>82</v>
      </c>
      <c r="F24" s="163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45"/>
      <c r="U24" s="25"/>
      <c r="V24" s="25"/>
      <c r="W24" s="25"/>
      <c r="X24" s="25"/>
      <c r="Y24" s="164" t="s">
        <v>83</v>
      </c>
      <c r="Z24" s="86"/>
      <c r="AA24" s="86"/>
      <c r="AB24" s="86"/>
      <c r="AC24" s="86"/>
      <c r="AD24" s="86"/>
      <c r="AE24" s="86"/>
      <c r="AF24" s="86"/>
      <c r="AG24" s="16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</row>
    <row r="25" spans="1:46" ht="16" customHeight="1">
      <c r="A25" s="197">
        <v>1</v>
      </c>
      <c r="B25" s="205" t="s">
        <v>84</v>
      </c>
      <c r="C25" s="127" t="s">
        <v>85</v>
      </c>
      <c r="D25" s="128"/>
      <c r="E25" s="129" t="s">
        <v>86</v>
      </c>
      <c r="F25" s="130"/>
      <c r="G25" s="228">
        <v>6</v>
      </c>
      <c r="H25" s="229"/>
      <c r="I25" s="232" t="s">
        <v>87</v>
      </c>
      <c r="J25" s="233"/>
      <c r="K25" s="233"/>
      <c r="L25" s="229"/>
      <c r="M25" s="228">
        <v>518874339</v>
      </c>
      <c r="N25" s="233"/>
      <c r="O25" s="229"/>
      <c r="P25" s="228">
        <v>153</v>
      </c>
      <c r="Q25" s="233"/>
      <c r="R25" s="233"/>
      <c r="S25" s="233"/>
      <c r="T25" s="235"/>
      <c r="U25" s="25"/>
      <c r="V25" s="25"/>
      <c r="W25" s="25"/>
      <c r="X25" s="25"/>
      <c r="Y25" s="255">
        <v>16</v>
      </c>
      <c r="Z25" s="256"/>
      <c r="AA25" s="256"/>
      <c r="AB25" s="256"/>
      <c r="AC25" s="256"/>
      <c r="AD25" s="256"/>
      <c r="AE25" s="256"/>
      <c r="AF25" s="256"/>
      <c r="AG25" s="257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</row>
    <row r="26" spans="1:46" ht="20.149999999999999" customHeight="1">
      <c r="A26" s="198"/>
      <c r="B26" s="206"/>
      <c r="C26" s="136" t="s">
        <v>88</v>
      </c>
      <c r="D26" s="137"/>
      <c r="E26" s="138" t="s">
        <v>89</v>
      </c>
      <c r="F26" s="139"/>
      <c r="G26" s="230"/>
      <c r="H26" s="231"/>
      <c r="I26" s="230"/>
      <c r="J26" s="234"/>
      <c r="K26" s="234"/>
      <c r="L26" s="231"/>
      <c r="M26" s="230"/>
      <c r="N26" s="234"/>
      <c r="O26" s="231"/>
      <c r="P26" s="230"/>
      <c r="Q26" s="234"/>
      <c r="R26" s="234"/>
      <c r="S26" s="234"/>
      <c r="T26" s="236"/>
      <c r="U26" s="25"/>
      <c r="V26" s="25"/>
      <c r="W26" s="25"/>
      <c r="X26" s="25"/>
      <c r="Y26" s="258"/>
      <c r="Z26" s="259"/>
      <c r="AA26" s="259"/>
      <c r="AB26" s="259"/>
      <c r="AC26" s="259"/>
      <c r="AD26" s="259"/>
      <c r="AE26" s="259"/>
      <c r="AF26" s="259"/>
      <c r="AG26" s="260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</row>
    <row r="27" spans="1:46" ht="16" customHeight="1">
      <c r="A27" s="197">
        <v>2</v>
      </c>
      <c r="B27" s="207">
        <v>2</v>
      </c>
      <c r="C27" s="127" t="s">
        <v>90</v>
      </c>
      <c r="D27" s="128"/>
      <c r="E27" s="129" t="s">
        <v>91</v>
      </c>
      <c r="F27" s="130"/>
      <c r="G27" s="228">
        <v>6</v>
      </c>
      <c r="H27" s="229"/>
      <c r="I27" s="232" t="s">
        <v>87</v>
      </c>
      <c r="J27" s="233"/>
      <c r="K27" s="233"/>
      <c r="L27" s="229"/>
      <c r="M27" s="228">
        <v>516020561</v>
      </c>
      <c r="N27" s="233"/>
      <c r="O27" s="229"/>
      <c r="P27" s="228">
        <v>163</v>
      </c>
      <c r="Q27" s="233"/>
      <c r="R27" s="233"/>
      <c r="S27" s="233"/>
      <c r="T27" s="23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</row>
    <row r="28" spans="1:46" ht="20.149999999999999" customHeight="1">
      <c r="A28" s="198"/>
      <c r="B28" s="206"/>
      <c r="C28" s="136" t="s">
        <v>92</v>
      </c>
      <c r="D28" s="137"/>
      <c r="E28" s="138" t="s">
        <v>93</v>
      </c>
      <c r="F28" s="139"/>
      <c r="G28" s="230"/>
      <c r="H28" s="231"/>
      <c r="I28" s="230"/>
      <c r="J28" s="234"/>
      <c r="K28" s="234"/>
      <c r="L28" s="231"/>
      <c r="M28" s="230"/>
      <c r="N28" s="234"/>
      <c r="O28" s="231"/>
      <c r="P28" s="230"/>
      <c r="Q28" s="234"/>
      <c r="R28" s="234"/>
      <c r="S28" s="234"/>
      <c r="T28" s="236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</row>
    <row r="29" spans="1:46" ht="16" customHeight="1">
      <c r="A29" s="197">
        <v>3</v>
      </c>
      <c r="B29" s="207">
        <v>3</v>
      </c>
      <c r="C29" s="127" t="s">
        <v>58</v>
      </c>
      <c r="D29" s="128"/>
      <c r="E29" s="129" t="s">
        <v>94</v>
      </c>
      <c r="F29" s="130"/>
      <c r="G29" s="228">
        <v>6</v>
      </c>
      <c r="H29" s="229"/>
      <c r="I29" s="232" t="s">
        <v>95</v>
      </c>
      <c r="J29" s="233"/>
      <c r="K29" s="233"/>
      <c r="L29" s="229"/>
      <c r="M29" s="228">
        <v>518624163</v>
      </c>
      <c r="N29" s="233"/>
      <c r="O29" s="229"/>
      <c r="P29" s="228">
        <v>162</v>
      </c>
      <c r="Q29" s="233"/>
      <c r="R29" s="233"/>
      <c r="S29" s="233"/>
      <c r="T29" s="23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</row>
    <row r="30" spans="1:46" ht="20.149999999999999" customHeight="1">
      <c r="A30" s="198"/>
      <c r="B30" s="206"/>
      <c r="C30" s="136" t="s">
        <v>63</v>
      </c>
      <c r="D30" s="137"/>
      <c r="E30" s="138" t="s">
        <v>96</v>
      </c>
      <c r="F30" s="139"/>
      <c r="G30" s="230"/>
      <c r="H30" s="231"/>
      <c r="I30" s="230"/>
      <c r="J30" s="234"/>
      <c r="K30" s="234"/>
      <c r="L30" s="231"/>
      <c r="M30" s="230"/>
      <c r="N30" s="234"/>
      <c r="O30" s="231"/>
      <c r="P30" s="230"/>
      <c r="Q30" s="234"/>
      <c r="R30" s="234"/>
      <c r="S30" s="234"/>
      <c r="T30" s="236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</row>
    <row r="31" spans="1:46" ht="16" customHeight="1">
      <c r="A31" s="197">
        <v>4</v>
      </c>
      <c r="B31" s="207">
        <v>4</v>
      </c>
      <c r="C31" s="127" t="s">
        <v>97</v>
      </c>
      <c r="D31" s="128"/>
      <c r="E31" s="129" t="s">
        <v>98</v>
      </c>
      <c r="F31" s="130"/>
      <c r="G31" s="228">
        <v>6</v>
      </c>
      <c r="H31" s="229"/>
      <c r="I31" s="232" t="s">
        <v>99</v>
      </c>
      <c r="J31" s="233"/>
      <c r="K31" s="233"/>
      <c r="L31" s="229"/>
      <c r="M31" s="228">
        <v>516110739</v>
      </c>
      <c r="N31" s="233"/>
      <c r="O31" s="229"/>
      <c r="P31" s="228">
        <v>159</v>
      </c>
      <c r="Q31" s="233"/>
      <c r="R31" s="233"/>
      <c r="S31" s="233"/>
      <c r="T31" s="23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</row>
    <row r="32" spans="1:46" ht="20.149999999999999" customHeight="1">
      <c r="A32" s="198"/>
      <c r="B32" s="206"/>
      <c r="C32" s="136" t="s">
        <v>100</v>
      </c>
      <c r="D32" s="137"/>
      <c r="E32" s="138" t="s">
        <v>101</v>
      </c>
      <c r="F32" s="139"/>
      <c r="G32" s="230"/>
      <c r="H32" s="231"/>
      <c r="I32" s="230"/>
      <c r="J32" s="234"/>
      <c r="K32" s="234"/>
      <c r="L32" s="231"/>
      <c r="M32" s="230"/>
      <c r="N32" s="234"/>
      <c r="O32" s="231"/>
      <c r="P32" s="230"/>
      <c r="Q32" s="234"/>
      <c r="R32" s="234"/>
      <c r="S32" s="234"/>
      <c r="T32" s="236"/>
      <c r="U32" s="25"/>
      <c r="V32" s="25"/>
      <c r="W32" s="25"/>
      <c r="X32" s="25"/>
      <c r="Y32" s="164" t="s">
        <v>102</v>
      </c>
      <c r="Z32" s="86"/>
      <c r="AA32" s="86"/>
      <c r="AB32" s="86"/>
      <c r="AC32" s="86"/>
      <c r="AD32" s="86"/>
      <c r="AE32" s="86"/>
      <c r="AF32" s="86"/>
      <c r="AG32" s="16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</row>
    <row r="33" spans="1:45" ht="16" customHeight="1">
      <c r="A33" s="197">
        <v>5</v>
      </c>
      <c r="B33" s="207">
        <v>5</v>
      </c>
      <c r="C33" s="127" t="s">
        <v>103</v>
      </c>
      <c r="D33" s="128"/>
      <c r="E33" s="129" t="s">
        <v>104</v>
      </c>
      <c r="F33" s="130"/>
      <c r="G33" s="228">
        <v>6</v>
      </c>
      <c r="H33" s="229"/>
      <c r="I33" s="232" t="s">
        <v>99</v>
      </c>
      <c r="J33" s="233"/>
      <c r="K33" s="233"/>
      <c r="L33" s="229"/>
      <c r="M33" s="228">
        <v>518798437</v>
      </c>
      <c r="N33" s="233"/>
      <c r="O33" s="229"/>
      <c r="P33" s="228">
        <v>154</v>
      </c>
      <c r="Q33" s="233"/>
      <c r="R33" s="233"/>
      <c r="S33" s="233"/>
      <c r="T33" s="235"/>
      <c r="U33" s="25"/>
      <c r="V33" s="25"/>
      <c r="W33" s="25"/>
      <c r="X33" s="25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</row>
    <row r="34" spans="1:45" ht="20.149999999999999" customHeight="1">
      <c r="A34" s="198"/>
      <c r="B34" s="206"/>
      <c r="C34" s="136" t="s">
        <v>105</v>
      </c>
      <c r="D34" s="137"/>
      <c r="E34" s="138" t="s">
        <v>106</v>
      </c>
      <c r="F34" s="139"/>
      <c r="G34" s="230"/>
      <c r="H34" s="231"/>
      <c r="I34" s="230"/>
      <c r="J34" s="234"/>
      <c r="K34" s="234"/>
      <c r="L34" s="231"/>
      <c r="M34" s="230"/>
      <c r="N34" s="234"/>
      <c r="O34" s="231"/>
      <c r="P34" s="230"/>
      <c r="Q34" s="234"/>
      <c r="R34" s="234"/>
      <c r="S34" s="234"/>
      <c r="T34" s="236"/>
      <c r="U34" s="25"/>
      <c r="V34" s="25"/>
      <c r="W34" s="25"/>
      <c r="X34" s="25"/>
      <c r="Y34" s="240"/>
      <c r="Z34" s="241"/>
      <c r="AA34" s="241"/>
      <c r="AB34" s="241"/>
      <c r="AC34" s="241"/>
      <c r="AD34" s="241"/>
      <c r="AE34" s="241"/>
      <c r="AF34" s="241"/>
      <c r="AG34" s="242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</row>
    <row r="35" spans="1:45" ht="16" customHeight="1">
      <c r="A35" s="197">
        <v>6</v>
      </c>
      <c r="B35" s="207">
        <v>6</v>
      </c>
      <c r="C35" s="127" t="s">
        <v>107</v>
      </c>
      <c r="D35" s="128"/>
      <c r="E35" s="129" t="s">
        <v>108</v>
      </c>
      <c r="F35" s="130"/>
      <c r="G35" s="228">
        <v>6</v>
      </c>
      <c r="H35" s="229"/>
      <c r="I35" s="232" t="s">
        <v>109</v>
      </c>
      <c r="J35" s="233"/>
      <c r="K35" s="233"/>
      <c r="L35" s="229"/>
      <c r="M35" s="228">
        <v>519883323</v>
      </c>
      <c r="N35" s="233"/>
      <c r="O35" s="229"/>
      <c r="P35" s="228">
        <v>159</v>
      </c>
      <c r="Q35" s="233"/>
      <c r="R35" s="233"/>
      <c r="S35" s="233"/>
      <c r="T35" s="23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</row>
    <row r="36" spans="1:45" ht="20.149999999999999" customHeight="1">
      <c r="A36" s="198"/>
      <c r="B36" s="206"/>
      <c r="C36" s="136" t="s">
        <v>110</v>
      </c>
      <c r="D36" s="137"/>
      <c r="E36" s="138" t="s">
        <v>111</v>
      </c>
      <c r="F36" s="139"/>
      <c r="G36" s="230"/>
      <c r="H36" s="231"/>
      <c r="I36" s="230"/>
      <c r="J36" s="234"/>
      <c r="K36" s="234"/>
      <c r="L36" s="231"/>
      <c r="M36" s="230"/>
      <c r="N36" s="234"/>
      <c r="O36" s="231"/>
      <c r="P36" s="230"/>
      <c r="Q36" s="234"/>
      <c r="R36" s="234"/>
      <c r="S36" s="234"/>
      <c r="T36" s="236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</row>
    <row r="37" spans="1:45" ht="16" customHeight="1">
      <c r="A37" s="197">
        <v>7</v>
      </c>
      <c r="B37" s="207">
        <v>7</v>
      </c>
      <c r="C37" s="127" t="s">
        <v>112</v>
      </c>
      <c r="D37" s="128"/>
      <c r="E37" s="129" t="s">
        <v>113</v>
      </c>
      <c r="F37" s="130"/>
      <c r="G37" s="228">
        <v>6</v>
      </c>
      <c r="H37" s="229"/>
      <c r="I37" s="232" t="s">
        <v>99</v>
      </c>
      <c r="J37" s="233"/>
      <c r="K37" s="233"/>
      <c r="L37" s="229"/>
      <c r="M37" s="228">
        <v>518046002</v>
      </c>
      <c r="N37" s="233"/>
      <c r="O37" s="229"/>
      <c r="P37" s="228">
        <v>148</v>
      </c>
      <c r="Q37" s="233"/>
      <c r="R37" s="233"/>
      <c r="S37" s="233"/>
      <c r="T37" s="23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</row>
    <row r="38" spans="1:45" ht="20.149999999999999" customHeight="1">
      <c r="A38" s="198"/>
      <c r="B38" s="206"/>
      <c r="C38" s="136" t="s">
        <v>114</v>
      </c>
      <c r="D38" s="137"/>
      <c r="E38" s="138" t="s">
        <v>115</v>
      </c>
      <c r="F38" s="139"/>
      <c r="G38" s="230"/>
      <c r="H38" s="231"/>
      <c r="I38" s="230"/>
      <c r="J38" s="234"/>
      <c r="K38" s="234"/>
      <c r="L38" s="231"/>
      <c r="M38" s="230"/>
      <c r="N38" s="234"/>
      <c r="O38" s="231"/>
      <c r="P38" s="230"/>
      <c r="Q38" s="234"/>
      <c r="R38" s="234"/>
      <c r="S38" s="234"/>
      <c r="T38" s="236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</row>
    <row r="39" spans="1:45" ht="16" customHeight="1">
      <c r="A39" s="197">
        <v>8</v>
      </c>
      <c r="B39" s="207">
        <v>8</v>
      </c>
      <c r="C39" s="127" t="s">
        <v>116</v>
      </c>
      <c r="D39" s="128"/>
      <c r="E39" s="129" t="s">
        <v>117</v>
      </c>
      <c r="F39" s="130"/>
      <c r="G39" s="228">
        <v>6</v>
      </c>
      <c r="H39" s="229"/>
      <c r="I39" s="232" t="s">
        <v>109</v>
      </c>
      <c r="J39" s="233"/>
      <c r="K39" s="233"/>
      <c r="L39" s="229"/>
      <c r="M39" s="228">
        <v>520425420</v>
      </c>
      <c r="N39" s="233"/>
      <c r="O39" s="229"/>
      <c r="P39" s="228">
        <v>153</v>
      </c>
      <c r="Q39" s="233"/>
      <c r="R39" s="233"/>
      <c r="S39" s="233"/>
      <c r="T39" s="23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</row>
    <row r="40" spans="1:45" ht="20.149999999999999" customHeight="1">
      <c r="A40" s="198"/>
      <c r="B40" s="206"/>
      <c r="C40" s="136" t="s">
        <v>118</v>
      </c>
      <c r="D40" s="137"/>
      <c r="E40" s="138" t="s">
        <v>119</v>
      </c>
      <c r="F40" s="139"/>
      <c r="G40" s="230"/>
      <c r="H40" s="231"/>
      <c r="I40" s="230"/>
      <c r="J40" s="234"/>
      <c r="K40" s="234"/>
      <c r="L40" s="231"/>
      <c r="M40" s="230"/>
      <c r="N40" s="234"/>
      <c r="O40" s="231"/>
      <c r="P40" s="230"/>
      <c r="Q40" s="234"/>
      <c r="R40" s="234"/>
      <c r="S40" s="234"/>
      <c r="T40" s="236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</row>
    <row r="41" spans="1:45" ht="16" customHeight="1">
      <c r="A41" s="197">
        <v>9</v>
      </c>
      <c r="B41" s="207">
        <v>9</v>
      </c>
      <c r="C41" s="127" t="s">
        <v>120</v>
      </c>
      <c r="D41" s="128"/>
      <c r="E41" s="129" t="s">
        <v>121</v>
      </c>
      <c r="F41" s="130"/>
      <c r="G41" s="228">
        <v>5</v>
      </c>
      <c r="H41" s="229"/>
      <c r="I41" s="232" t="s">
        <v>109</v>
      </c>
      <c r="J41" s="233"/>
      <c r="K41" s="233"/>
      <c r="L41" s="229"/>
      <c r="M41" s="228">
        <v>518606558</v>
      </c>
      <c r="N41" s="233"/>
      <c r="O41" s="229"/>
      <c r="P41" s="228">
        <v>145</v>
      </c>
      <c r="Q41" s="233"/>
      <c r="R41" s="233"/>
      <c r="S41" s="233"/>
      <c r="T41" s="23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</row>
    <row r="42" spans="1:45" ht="20.149999999999999" customHeight="1">
      <c r="A42" s="198"/>
      <c r="B42" s="206"/>
      <c r="C42" s="136" t="s">
        <v>122</v>
      </c>
      <c r="D42" s="137"/>
      <c r="E42" s="138" t="s">
        <v>123</v>
      </c>
      <c r="F42" s="139"/>
      <c r="G42" s="230"/>
      <c r="H42" s="231"/>
      <c r="I42" s="230"/>
      <c r="J42" s="234"/>
      <c r="K42" s="234"/>
      <c r="L42" s="231"/>
      <c r="M42" s="230"/>
      <c r="N42" s="234"/>
      <c r="O42" s="231"/>
      <c r="P42" s="230"/>
      <c r="Q42" s="234"/>
      <c r="R42" s="234"/>
      <c r="S42" s="234"/>
      <c r="T42" s="236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</row>
    <row r="43" spans="1:45" ht="16" customHeight="1">
      <c r="A43" s="197">
        <v>10</v>
      </c>
      <c r="B43" s="207">
        <v>10</v>
      </c>
      <c r="C43" s="127" t="s">
        <v>124</v>
      </c>
      <c r="D43" s="128"/>
      <c r="E43" s="129" t="s">
        <v>125</v>
      </c>
      <c r="F43" s="130"/>
      <c r="G43" s="228">
        <v>5</v>
      </c>
      <c r="H43" s="229"/>
      <c r="I43" s="232" t="s">
        <v>99</v>
      </c>
      <c r="J43" s="233"/>
      <c r="K43" s="233"/>
      <c r="L43" s="229"/>
      <c r="M43" s="228">
        <v>519395222</v>
      </c>
      <c r="N43" s="233"/>
      <c r="O43" s="229"/>
      <c r="P43" s="228">
        <v>134</v>
      </c>
      <c r="Q43" s="233"/>
      <c r="R43" s="233"/>
      <c r="S43" s="233"/>
      <c r="T43" s="23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</row>
    <row r="44" spans="1:45" ht="20.149999999999999" customHeight="1">
      <c r="A44" s="198"/>
      <c r="B44" s="206"/>
      <c r="C44" s="136" t="s">
        <v>126</v>
      </c>
      <c r="D44" s="137"/>
      <c r="E44" s="138" t="s">
        <v>127</v>
      </c>
      <c r="F44" s="139"/>
      <c r="G44" s="230"/>
      <c r="H44" s="231"/>
      <c r="I44" s="230"/>
      <c r="J44" s="234"/>
      <c r="K44" s="234"/>
      <c r="L44" s="231"/>
      <c r="M44" s="230"/>
      <c r="N44" s="234"/>
      <c r="O44" s="231"/>
      <c r="P44" s="230"/>
      <c r="Q44" s="234"/>
      <c r="R44" s="234"/>
      <c r="S44" s="234"/>
      <c r="T44" s="236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</row>
    <row r="45" spans="1:45" ht="16" customHeight="1">
      <c r="A45" s="197">
        <v>11</v>
      </c>
      <c r="B45" s="207">
        <v>11</v>
      </c>
      <c r="C45" s="127" t="s">
        <v>128</v>
      </c>
      <c r="D45" s="128"/>
      <c r="E45" s="129" t="s">
        <v>129</v>
      </c>
      <c r="F45" s="130"/>
      <c r="G45" s="228">
        <v>5</v>
      </c>
      <c r="H45" s="229"/>
      <c r="I45" s="232" t="s">
        <v>99</v>
      </c>
      <c r="J45" s="233"/>
      <c r="K45" s="233"/>
      <c r="L45" s="229"/>
      <c r="M45" s="228">
        <v>521541105</v>
      </c>
      <c r="N45" s="233"/>
      <c r="O45" s="229"/>
      <c r="P45" s="228">
        <v>142</v>
      </c>
      <c r="Q45" s="233"/>
      <c r="R45" s="233"/>
      <c r="S45" s="233"/>
      <c r="T45" s="23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</row>
    <row r="46" spans="1:45" ht="20.149999999999999" customHeight="1">
      <c r="A46" s="198"/>
      <c r="B46" s="206"/>
      <c r="C46" s="136" t="s">
        <v>130</v>
      </c>
      <c r="D46" s="137"/>
      <c r="E46" s="138" t="s">
        <v>131</v>
      </c>
      <c r="F46" s="139"/>
      <c r="G46" s="230"/>
      <c r="H46" s="231"/>
      <c r="I46" s="230"/>
      <c r="J46" s="234"/>
      <c r="K46" s="234"/>
      <c r="L46" s="231"/>
      <c r="M46" s="230"/>
      <c r="N46" s="234"/>
      <c r="O46" s="231"/>
      <c r="P46" s="230"/>
      <c r="Q46" s="234"/>
      <c r="R46" s="234"/>
      <c r="S46" s="234"/>
      <c r="T46" s="236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</row>
    <row r="47" spans="1:45" ht="16" customHeight="1">
      <c r="A47" s="197">
        <v>12</v>
      </c>
      <c r="B47" s="207">
        <v>12</v>
      </c>
      <c r="C47" s="127"/>
      <c r="D47" s="128"/>
      <c r="E47" s="129"/>
      <c r="F47" s="130"/>
      <c r="G47" s="228"/>
      <c r="H47" s="229"/>
      <c r="I47" s="232"/>
      <c r="J47" s="233"/>
      <c r="K47" s="233"/>
      <c r="L47" s="229"/>
      <c r="M47" s="228"/>
      <c r="N47" s="233"/>
      <c r="O47" s="229"/>
      <c r="P47" s="228"/>
      <c r="Q47" s="233"/>
      <c r="R47" s="233"/>
      <c r="S47" s="233"/>
      <c r="T47" s="23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</row>
    <row r="48" spans="1:45" ht="20.149999999999999" customHeight="1">
      <c r="A48" s="199"/>
      <c r="B48" s="208"/>
      <c r="C48" s="166"/>
      <c r="D48" s="167"/>
      <c r="E48" s="168"/>
      <c r="F48" s="169"/>
      <c r="G48" s="246"/>
      <c r="H48" s="249"/>
      <c r="I48" s="246"/>
      <c r="J48" s="247"/>
      <c r="K48" s="247"/>
      <c r="L48" s="249"/>
      <c r="M48" s="246"/>
      <c r="N48" s="247"/>
      <c r="O48" s="249"/>
      <c r="P48" s="246"/>
      <c r="Q48" s="247"/>
      <c r="R48" s="247"/>
      <c r="S48" s="247"/>
      <c r="T48" s="248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</row>
    <row r="49" spans="1:45" ht="16" customHeight="1">
      <c r="A49" s="200">
        <v>13</v>
      </c>
      <c r="B49" s="209"/>
      <c r="C49" s="170"/>
      <c r="D49" s="171"/>
      <c r="E49" s="172"/>
      <c r="F49" s="173"/>
      <c r="G49" s="215"/>
      <c r="H49" s="217"/>
      <c r="I49" s="225"/>
      <c r="J49" s="216"/>
      <c r="K49" s="216"/>
      <c r="L49" s="217"/>
      <c r="M49" s="215"/>
      <c r="N49" s="216"/>
      <c r="O49" s="217"/>
      <c r="P49" s="215"/>
      <c r="Q49" s="216"/>
      <c r="R49" s="216"/>
      <c r="S49" s="216"/>
      <c r="T49" s="221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</row>
    <row r="50" spans="1:45" ht="20.149999999999999" customHeight="1">
      <c r="A50" s="201"/>
      <c r="B50" s="210"/>
      <c r="C50" s="174"/>
      <c r="D50" s="175"/>
      <c r="E50" s="176"/>
      <c r="F50" s="177"/>
      <c r="G50" s="218"/>
      <c r="H50" s="220"/>
      <c r="I50" s="218"/>
      <c r="J50" s="219"/>
      <c r="K50" s="219"/>
      <c r="L50" s="220"/>
      <c r="M50" s="218"/>
      <c r="N50" s="219"/>
      <c r="O50" s="220"/>
      <c r="P50" s="218"/>
      <c r="Q50" s="219"/>
      <c r="R50" s="219"/>
      <c r="S50" s="219"/>
      <c r="T50" s="222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</row>
    <row r="51" spans="1:45" ht="16" customHeight="1">
      <c r="A51" s="201">
        <v>14</v>
      </c>
      <c r="B51" s="209"/>
      <c r="C51" s="170"/>
      <c r="D51" s="171"/>
      <c r="E51" s="172"/>
      <c r="F51" s="173"/>
      <c r="G51" s="215"/>
      <c r="H51" s="217"/>
      <c r="I51" s="225"/>
      <c r="J51" s="216"/>
      <c r="K51" s="216"/>
      <c r="L51" s="217"/>
      <c r="M51" s="215"/>
      <c r="N51" s="216"/>
      <c r="O51" s="217"/>
      <c r="P51" s="215"/>
      <c r="Q51" s="216"/>
      <c r="R51" s="216"/>
      <c r="S51" s="216"/>
      <c r="T51" s="221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</row>
    <row r="52" spans="1:45" ht="20.149999999999999" customHeight="1">
      <c r="A52" s="202"/>
      <c r="B52" s="211"/>
      <c r="C52" s="178"/>
      <c r="D52" s="179"/>
      <c r="E52" s="180"/>
      <c r="F52" s="181"/>
      <c r="G52" s="223"/>
      <c r="H52" s="224"/>
      <c r="I52" s="223"/>
      <c r="J52" s="226"/>
      <c r="K52" s="226"/>
      <c r="L52" s="224"/>
      <c r="M52" s="223"/>
      <c r="N52" s="226"/>
      <c r="O52" s="224"/>
      <c r="P52" s="223"/>
      <c r="Q52" s="226"/>
      <c r="R52" s="226"/>
      <c r="S52" s="226"/>
      <c r="T52" s="227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</row>
    <row r="53" spans="1:45"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spans="1:45" ht="18" customHeight="1">
      <c r="A54" s="182" t="s">
        <v>132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34"/>
      <c r="V54" s="185" t="s">
        <v>133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25"/>
      <c r="AL54" s="25"/>
      <c r="AM54" s="25"/>
      <c r="AN54" s="25"/>
      <c r="AO54" s="25"/>
      <c r="AP54" s="25"/>
      <c r="AQ54" s="25"/>
      <c r="AR54" s="25"/>
      <c r="AS54" s="25"/>
    </row>
    <row r="55" spans="1:45" ht="88" customHeight="1">
      <c r="A55" s="189" t="s">
        <v>134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1"/>
      <c r="U55" s="34"/>
      <c r="V55" s="192">
        <f>LEN(A55)</f>
        <v>92</v>
      </c>
      <c r="W55" s="193"/>
      <c r="X55" s="193"/>
      <c r="Y55" s="193"/>
      <c r="Z55" s="193"/>
      <c r="AA55" s="193"/>
      <c r="AB55" s="193"/>
      <c r="AC55" s="193"/>
      <c r="AD55" s="193"/>
      <c r="AE55" s="193"/>
      <c r="AF55" s="194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</row>
    <row r="56" spans="1:45"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</row>
  </sheetData>
  <sheetProtection sheet="1"/>
  <mergeCells count="269"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I35:L36"/>
    <mergeCell ref="M35:O36"/>
    <mergeCell ref="G37:H38"/>
    <mergeCell ref="I37:L38"/>
    <mergeCell ref="G43:H44"/>
    <mergeCell ref="G41:H42"/>
    <mergeCell ref="G39:H40"/>
    <mergeCell ref="I39:L40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17:O18"/>
    <mergeCell ref="C19:O20"/>
    <mergeCell ref="G23:H24"/>
    <mergeCell ref="I23:L24"/>
    <mergeCell ref="M23:O24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36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4000000}"/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5000000}"/>
    <dataValidation allowBlank="1" showInputMessage="1" showErrorMessage="1" prompt="申し込み責任者の右側の自宅住所、電話番号欄に入力してください。" sqref="C17:O20" xr:uid="{00000000-0002-0000-0000-000006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7000000}"/>
    <dataValidation allowBlank="1" showInputMessage="1" showErrorMessage="1" prompt="背番号ではなく、_x000a_【選手No】を半角数字で入力してください。" sqref="Y33:AG34" xr:uid="{00000000-0002-0000-0000-000008000000}"/>
  </dataValidations>
  <pageMargins left="0.40902777777777799" right="0.4" top="0.57916666666666705" bottom="0.5791666666666670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4.5"/>
  <cols>
    <col min="1" max="2" width="6.08984375" style="25" customWidth="1"/>
    <col min="3" max="6" width="7.36328125" style="25" customWidth="1"/>
    <col min="7" max="15" width="6.08984375" style="25" customWidth="1"/>
    <col min="16" max="22" width="6.6328125" style="25" customWidth="1"/>
    <col min="23" max="16384" width="9" style="25"/>
  </cols>
  <sheetData>
    <row r="1" spans="1:15" ht="26">
      <c r="A1" s="261" t="s">
        <v>135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15">
      <c r="A2" s="265" t="s">
        <v>136</v>
      </c>
      <c r="B2" s="265"/>
      <c r="C2" s="275" t="str">
        <f>IF(入力!C3="","",入力!C3)</f>
        <v>鎌ヶ谷中部</v>
      </c>
      <c r="D2" s="275"/>
      <c r="E2" s="275"/>
      <c r="F2" s="275"/>
      <c r="G2" s="275"/>
      <c r="H2" s="275"/>
      <c r="I2" s="275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5"/>
      <c r="D3" s="275"/>
      <c r="E3" s="275"/>
      <c r="F3" s="275"/>
      <c r="G3" s="275"/>
      <c r="H3" s="275"/>
      <c r="I3" s="275"/>
      <c r="J3" s="265"/>
      <c r="K3" s="265"/>
      <c r="L3" s="265"/>
      <c r="M3" s="265"/>
      <c r="N3" s="265"/>
      <c r="O3" s="265"/>
    </row>
    <row r="4" spans="1:15" ht="15" customHeight="1">
      <c r="A4" s="265" t="s">
        <v>137</v>
      </c>
      <c r="B4" s="265"/>
      <c r="C4" s="276">
        <f>IF(入力!C4="","",IF(入力!C5="",入力!C4,入力!C4&amp;"　　"&amp;入力!C5))</f>
        <v>430150895</v>
      </c>
      <c r="D4" s="277"/>
      <c r="E4" s="277"/>
      <c r="F4" s="277"/>
      <c r="G4" s="277"/>
      <c r="H4" s="277"/>
      <c r="I4" s="277"/>
      <c r="J4" s="26"/>
      <c r="K4" s="26"/>
      <c r="L4" s="26"/>
      <c r="M4" s="26"/>
      <c r="N4" s="26"/>
      <c r="O4" s="27"/>
    </row>
    <row r="5" spans="1:15" ht="15" customHeight="1">
      <c r="A5" s="265"/>
      <c r="B5" s="265"/>
      <c r="C5" s="278"/>
      <c r="D5" s="279"/>
      <c r="E5" s="279"/>
      <c r="F5" s="279"/>
      <c r="G5" s="279"/>
      <c r="H5" s="279"/>
      <c r="I5" s="279"/>
      <c r="J5" s="262" t="s">
        <v>138</v>
      </c>
      <c r="K5" s="262"/>
      <c r="L5" s="262"/>
      <c r="M5" s="262"/>
      <c r="N5" s="262"/>
      <c r="O5" s="263"/>
    </row>
    <row r="6" spans="1:15" ht="12" customHeight="1">
      <c r="A6" s="265" t="s">
        <v>25</v>
      </c>
      <c r="B6" s="265"/>
      <c r="C6" s="268" t="str">
        <f>IF(入力!C8="","",入力!C8&amp;"　"&amp;入力!E8)</f>
        <v>西脇　英次</v>
      </c>
      <c r="D6" s="269"/>
      <c r="E6" s="269"/>
      <c r="F6" s="269"/>
      <c r="G6" s="264" t="s">
        <v>28</v>
      </c>
      <c r="H6" s="264"/>
      <c r="I6" s="264"/>
      <c r="J6" s="264" t="s">
        <v>29</v>
      </c>
      <c r="K6" s="264"/>
      <c r="L6" s="264"/>
      <c r="M6" s="264" t="s">
        <v>30</v>
      </c>
      <c r="N6" s="264"/>
      <c r="O6" s="264"/>
    </row>
    <row r="7" spans="1:15" ht="13.5" customHeight="1">
      <c r="A7" s="265"/>
      <c r="B7" s="265"/>
      <c r="C7" s="270"/>
      <c r="D7" s="271"/>
      <c r="E7" s="271"/>
      <c r="F7" s="271"/>
      <c r="G7" s="274">
        <f>IF(入力!G7="","",入力!G7)</f>
        <v>518760908</v>
      </c>
      <c r="H7" s="274"/>
      <c r="I7" s="274"/>
      <c r="J7" s="274">
        <f>IF(入力!J7="","",入力!J7)</f>
        <v>16935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5"/>
      <c r="B8" s="265"/>
      <c r="C8" s="272"/>
      <c r="D8" s="273"/>
      <c r="E8" s="273"/>
      <c r="F8" s="273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5" customHeight="1">
      <c r="A9" s="265" t="s">
        <v>48</v>
      </c>
      <c r="B9" s="265"/>
      <c r="C9" s="268" t="str">
        <f>IF(入力!C10="","",入力!C10&amp;"　"&amp;入力!E10)</f>
        <v>酒井　幸二</v>
      </c>
      <c r="D9" s="269"/>
      <c r="E9" s="269"/>
      <c r="F9" s="269"/>
      <c r="G9" s="274">
        <f>IF(入力!G9="","",入力!G9)</f>
        <v>518611842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221CS18643</v>
      </c>
      <c r="N9" s="274"/>
      <c r="O9" s="274"/>
    </row>
    <row r="10" spans="1:15" ht="14.5" customHeight="1">
      <c r="A10" s="265"/>
      <c r="B10" s="265"/>
      <c r="C10" s="272"/>
      <c r="D10" s="273"/>
      <c r="E10" s="273"/>
      <c r="F10" s="273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5" customHeight="1">
      <c r="A11" s="265" t="s">
        <v>57</v>
      </c>
      <c r="B11" s="265"/>
      <c r="C11" s="268" t="str">
        <f>IF(入力!C12="","",入力!C12&amp;"　"&amp;入力!E12)</f>
        <v>樋口　清美</v>
      </c>
      <c r="D11" s="269"/>
      <c r="E11" s="269"/>
      <c r="F11" s="269"/>
      <c r="G11" s="274">
        <f>IF(入力!G11="","",入力!G11)</f>
        <v>520736229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5" customHeight="1">
      <c r="A12" s="265"/>
      <c r="B12" s="265"/>
      <c r="C12" s="272"/>
      <c r="D12" s="273"/>
      <c r="E12" s="273"/>
      <c r="F12" s="273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5" t="s">
        <v>68</v>
      </c>
      <c r="B13" s="265"/>
      <c r="C13" s="268" t="str">
        <f>IF(入力!C14="","",入力!C14&amp;"　"&amp;入力!E14)</f>
        <v>酒井　幸二</v>
      </c>
      <c r="D13" s="269"/>
      <c r="E13" s="269"/>
      <c r="F13" s="269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265"/>
      <c r="B14" s="265"/>
      <c r="C14" s="272"/>
      <c r="D14" s="273"/>
      <c r="E14" s="273"/>
      <c r="F14" s="273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265" t="s">
        <v>139</v>
      </c>
      <c r="B15" s="265"/>
      <c r="C15" s="268" t="str">
        <f>IF(入力!C16="","",入力!C16&amp;"　"&amp;入力!E16)</f>
        <v>西脇　英次</v>
      </c>
      <c r="D15" s="269"/>
      <c r="E15" s="269"/>
      <c r="F15" s="266" t="s">
        <v>140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265"/>
      <c r="B16" s="265"/>
      <c r="C16" s="272"/>
      <c r="D16" s="273"/>
      <c r="E16" s="273"/>
      <c r="F16" s="267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>
      <c r="A17" s="265" t="s">
        <v>70</v>
      </c>
      <c r="B17" s="265"/>
      <c r="C17" s="275" t="str">
        <f>IF(入力!C17="","",入力!C17&amp;"　"&amp;入力!E17)</f>
        <v>鎌ケ谷市道野辺中央4-12-32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5"/>
      <c r="B18" s="26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5" customHeight="1">
      <c r="A19" s="265" t="s">
        <v>71</v>
      </c>
      <c r="B19" s="265"/>
      <c r="C19" s="275" t="str">
        <f>IF(入力!C19="","",入力!C19&amp;"　"&amp;入力!E19)</f>
        <v>047-446-1551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5" customHeight="1">
      <c r="A20" s="265"/>
      <c r="B20" s="26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5" customHeight="1">
      <c r="A21" s="265" t="s">
        <v>72</v>
      </c>
      <c r="B21" s="265"/>
      <c r="C21" s="275" t="str">
        <f>IF(入力!C21="","",入力!C21&amp;"－"&amp;入力!E21&amp;"－"&amp;入力!G21)</f>
        <v>090－2754－0822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5" customHeight="1">
      <c r="A22" s="265"/>
      <c r="B22" s="26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5"/>
      <c r="B23" s="265" t="s">
        <v>74</v>
      </c>
      <c r="C23" s="265" t="s">
        <v>141</v>
      </c>
      <c r="D23" s="265"/>
      <c r="E23" s="265"/>
      <c r="F23" s="265"/>
      <c r="G23" s="265" t="s">
        <v>77</v>
      </c>
      <c r="H23" s="265"/>
      <c r="I23" s="265" t="s">
        <v>78</v>
      </c>
      <c r="J23" s="265"/>
      <c r="K23" s="265"/>
      <c r="L23" s="265"/>
      <c r="M23" s="265" t="s">
        <v>79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8" t="str">
        <f>IF(入力!C26="","",入力!C26&amp;"　"&amp;入力!E26)</f>
        <v>畠山　珠里</v>
      </c>
      <c r="D25" s="269"/>
      <c r="E25" s="269"/>
      <c r="F25" s="269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白井第三小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518874339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2"/>
      <c r="D26" s="273"/>
      <c r="E26" s="273"/>
      <c r="F26" s="273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8" t="str">
        <f>IF(入力!C28="","",入力!C28&amp;"　"&amp;入力!E28)</f>
        <v>井口　結葉</v>
      </c>
      <c r="D27" s="269"/>
      <c r="E27" s="269"/>
      <c r="F27" s="269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白井第三小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516020561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2"/>
      <c r="D28" s="273"/>
      <c r="E28" s="273"/>
      <c r="F28" s="273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8" t="str">
        <f>IF(入力!C30="","",入力!C30&amp;"　"&amp;入力!E30)</f>
        <v>樋口　風花</v>
      </c>
      <c r="D29" s="269"/>
      <c r="E29" s="269"/>
      <c r="F29" s="269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曽谷小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518624163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2"/>
      <c r="D30" s="273"/>
      <c r="E30" s="273"/>
      <c r="F30" s="273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8" t="str">
        <f>IF(入力!C32="","",入力!C32&amp;"　"&amp;入力!E32)</f>
        <v>花立　羽琉</v>
      </c>
      <c r="D31" s="269"/>
      <c r="E31" s="269"/>
      <c r="F31" s="269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中部小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516110739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2"/>
      <c r="D32" s="273"/>
      <c r="E32" s="273"/>
      <c r="F32" s="273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8" t="str">
        <f>IF(入力!C34="","",入力!C34&amp;"　"&amp;入力!E34)</f>
        <v>浅倉　そら</v>
      </c>
      <c r="D33" s="269"/>
      <c r="E33" s="269"/>
      <c r="F33" s="269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中部小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518798437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2"/>
      <c r="D34" s="273"/>
      <c r="E34" s="273"/>
      <c r="F34" s="273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8" t="str">
        <f>IF(入力!C36="","",入力!C36&amp;"　"&amp;入力!E36)</f>
        <v>平山　希華</v>
      </c>
      <c r="D35" s="269"/>
      <c r="E35" s="269"/>
      <c r="F35" s="269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鎌ケ谷小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519883323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2"/>
      <c r="D36" s="273"/>
      <c r="E36" s="273"/>
      <c r="F36" s="273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8" t="str">
        <f>IF(入力!C38="","",入力!C38&amp;"　"&amp;入力!E38)</f>
        <v>高瀬　いちる</v>
      </c>
      <c r="D37" s="269"/>
      <c r="E37" s="269"/>
      <c r="F37" s="269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中部小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518046002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2"/>
      <c r="D38" s="273"/>
      <c r="E38" s="273"/>
      <c r="F38" s="273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8" t="str">
        <f>IF(入力!C40="","",入力!C40&amp;"　"&amp;入力!E40)</f>
        <v>伊丹　莉央</v>
      </c>
      <c r="D39" s="269"/>
      <c r="E39" s="269"/>
      <c r="F39" s="269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鎌ケ谷小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520425420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2"/>
      <c r="D40" s="273"/>
      <c r="E40" s="273"/>
      <c r="F40" s="273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8" t="str">
        <f>IF(入力!C42="","",入力!C42&amp;"　"&amp;入力!E42)</f>
        <v>山田　春海</v>
      </c>
      <c r="D41" s="269"/>
      <c r="E41" s="269"/>
      <c r="F41" s="269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鎌ケ谷小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518606558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2"/>
      <c r="D42" s="273"/>
      <c r="E42" s="273"/>
      <c r="F42" s="273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8" t="str">
        <f>IF(入力!C44="","",入力!C44&amp;"　"&amp;入力!E44)</f>
        <v>三船　瑠香</v>
      </c>
      <c r="D43" s="269"/>
      <c r="E43" s="269"/>
      <c r="F43" s="269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中部小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519395222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2"/>
      <c r="D44" s="273"/>
      <c r="E44" s="273"/>
      <c r="F44" s="273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8" t="str">
        <f>IF(入力!C46="","",入力!C46&amp;"　"&amp;入力!E46)</f>
        <v>髙梨　彩音</v>
      </c>
      <c r="D45" s="269"/>
      <c r="E45" s="269"/>
      <c r="F45" s="269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中部小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521541105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2"/>
      <c r="D46" s="273"/>
      <c r="E46" s="273"/>
      <c r="F46" s="273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8" t="str">
        <f>IF(入力!C48="","",入力!C48&amp;"　"&amp;入力!E48)</f>
        <v/>
      </c>
      <c r="D47" s="269"/>
      <c r="E47" s="269"/>
      <c r="F47" s="269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2"/>
      <c r="D48" s="273"/>
      <c r="E48" s="273"/>
      <c r="F48" s="273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4:I5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31:L32"/>
    <mergeCell ref="M31:O32"/>
    <mergeCell ref="I29:L30"/>
    <mergeCell ref="M29:O30"/>
    <mergeCell ref="I27:L28"/>
    <mergeCell ref="M27:O28"/>
    <mergeCell ref="C29:F30"/>
    <mergeCell ref="G29:H30"/>
    <mergeCell ref="C31:F32"/>
    <mergeCell ref="G31:H3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B23:B24"/>
    <mergeCell ref="B25:B26"/>
    <mergeCell ref="B27:B28"/>
    <mergeCell ref="B29:B30"/>
    <mergeCell ref="F15:F16"/>
    <mergeCell ref="I25:L26"/>
    <mergeCell ref="M25:O26"/>
    <mergeCell ref="C25:F26"/>
    <mergeCell ref="G25:H26"/>
    <mergeCell ref="A17:B18"/>
    <mergeCell ref="A19:B20"/>
    <mergeCell ref="A13:B14"/>
    <mergeCell ref="A15:B16"/>
    <mergeCell ref="C15:E16"/>
    <mergeCell ref="G23:H24"/>
  </mergeCells>
  <phoneticPr fontId="36"/>
  <pageMargins left="0.39305555555555599" right="0.39305555555555599" top="0.59027777777777801" bottom="0.196527777777778" header="0.31388888888888899" footer="0.313888888888888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31" t="s">
        <v>142</v>
      </c>
      <c r="AT1" s="31"/>
      <c r="AU1" s="31"/>
      <c r="AV1" s="280"/>
      <c r="AW1" s="280"/>
      <c r="AX1" s="31" t="s">
        <v>143</v>
      </c>
      <c r="AY1" s="42"/>
      <c r="AZ1" s="280"/>
      <c r="BA1" s="280"/>
      <c r="BB1" s="31" t="s">
        <v>144</v>
      </c>
      <c r="BC1" s="42"/>
      <c r="BD1" s="280"/>
      <c r="BE1" s="280"/>
      <c r="BF1" s="31" t="s">
        <v>145</v>
      </c>
    </row>
    <row r="3" spans="1:60" ht="9.75" customHeight="1"/>
    <row r="4" spans="1:60" ht="9.75" customHeight="1"/>
    <row r="5" spans="1:60" ht="28">
      <c r="A5" s="28"/>
      <c r="B5" s="28"/>
      <c r="C5" s="281" t="s">
        <v>146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"/>
      <c r="BH5" s="28"/>
    </row>
    <row r="6" spans="1:60" ht="7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</row>
    <row r="7" spans="1:60" ht="10.5" customHeight="1">
      <c r="A7" s="29"/>
      <c r="B7" s="29"/>
      <c r="C7" s="30" t="s">
        <v>147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</row>
    <row r="8" spans="1:60" ht="12" customHeight="1">
      <c r="A8" s="29"/>
      <c r="B8" s="29"/>
      <c r="C8" s="422" t="s">
        <v>148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</row>
    <row r="9" spans="1:60" ht="8.25" customHeight="1">
      <c r="A9" s="29"/>
      <c r="B9" s="29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</row>
    <row r="10" spans="1:60" ht="14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31" t="s">
        <v>149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8" t="s">
        <v>150</v>
      </c>
    </row>
    <row r="11" spans="1:60" ht="5.25" customHeight="1"/>
    <row r="12" spans="1:60" ht="5.25" customHeight="1">
      <c r="G12" s="31"/>
      <c r="H12" s="410">
        <v>36</v>
      </c>
      <c r="I12" s="411"/>
      <c r="J12" s="412"/>
      <c r="K12" s="31"/>
    </row>
    <row r="13" spans="1:60" ht="13.5" customHeight="1">
      <c r="F13" s="31" t="s">
        <v>151</v>
      </c>
      <c r="G13" s="31"/>
      <c r="H13" s="413"/>
      <c r="I13" s="414"/>
      <c r="J13" s="415"/>
      <c r="K13" s="31" t="s">
        <v>152</v>
      </c>
      <c r="L13" s="35"/>
      <c r="M13" s="35"/>
      <c r="N13" s="35"/>
      <c r="Q13" s="37"/>
    </row>
    <row r="14" spans="1:60" ht="5.25" customHeight="1">
      <c r="F14" s="32"/>
      <c r="G14" s="31"/>
      <c r="H14" s="307"/>
      <c r="I14" s="308"/>
      <c r="J14" s="309"/>
      <c r="K14" s="31"/>
      <c r="L14" s="35"/>
      <c r="M14" s="35"/>
      <c r="N14" s="35"/>
      <c r="Q14" s="37"/>
    </row>
    <row r="15" spans="1:60" ht="5.25" customHeight="1"/>
    <row r="16" spans="1:60" ht="12" customHeight="1">
      <c r="C16" s="431" t="s">
        <v>153</v>
      </c>
      <c r="D16" s="284"/>
      <c r="E16" s="284"/>
      <c r="F16" s="284"/>
      <c r="G16" s="285"/>
      <c r="H16" s="282" t="s">
        <v>154</v>
      </c>
      <c r="I16" s="283"/>
      <c r="J16" s="283"/>
      <c r="K16" s="284" t="str">
        <f>IF(入力!C2="","",入力!C2)</f>
        <v>カマガヤチュウブ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286" t="s">
        <v>155</v>
      </c>
      <c r="Z16" s="287"/>
      <c r="AA16" s="287"/>
      <c r="AB16" s="287"/>
      <c r="AC16" s="287"/>
      <c r="AD16" s="287"/>
      <c r="AE16" s="287"/>
      <c r="AF16" s="287"/>
      <c r="AG16" s="287"/>
      <c r="AH16" s="287"/>
      <c r="AI16" s="288"/>
      <c r="AJ16" s="383" t="s">
        <v>156</v>
      </c>
      <c r="AK16" s="384"/>
      <c r="AL16" s="384"/>
      <c r="AM16" s="385"/>
      <c r="AN16" s="404" t="str">
        <f>IF(入力!P3="","",入力!P3)</f>
        <v>鎌ケ谷市</v>
      </c>
      <c r="AO16" s="405"/>
      <c r="AP16" s="405"/>
      <c r="AQ16" s="405"/>
      <c r="AR16" s="405"/>
      <c r="AS16" s="405"/>
      <c r="AT16" s="384" t="s">
        <v>157</v>
      </c>
      <c r="AU16" s="385"/>
      <c r="AV16" s="391" t="s">
        <v>18</v>
      </c>
      <c r="AW16" s="284"/>
      <c r="AX16" s="284"/>
      <c r="AY16" s="285"/>
      <c r="AZ16" s="394" t="str">
        <f>IF(入力!P5="","",入力!P5)</f>
        <v>アーバンパークライン</v>
      </c>
      <c r="BA16" s="395"/>
      <c r="BB16" s="395"/>
      <c r="BC16" s="395"/>
      <c r="BD16" s="395"/>
      <c r="BE16" s="395"/>
      <c r="BF16" s="329" t="s">
        <v>158</v>
      </c>
    </row>
    <row r="17" spans="3:58" ht="4.5" customHeight="1">
      <c r="C17" s="432"/>
      <c r="D17" s="370"/>
      <c r="E17" s="370"/>
      <c r="F17" s="370"/>
      <c r="G17" s="393"/>
      <c r="H17" s="402" t="str">
        <f>IF(入力!C3="","",入力!C3)</f>
        <v>鎌ヶ谷中部</v>
      </c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398" t="str">
        <f>IF(入力!J3="","","("&amp;入力!J3&amp;")")</f>
        <v>(女子)</v>
      </c>
      <c r="V17" s="398"/>
      <c r="W17" s="398"/>
      <c r="X17" s="399"/>
      <c r="Y17" s="416">
        <f>IF(入力!C4="","",入力!C4)</f>
        <v>430150895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86"/>
      <c r="AK17" s="387"/>
      <c r="AL17" s="387"/>
      <c r="AM17" s="388"/>
      <c r="AN17" s="406"/>
      <c r="AO17" s="407"/>
      <c r="AP17" s="407"/>
      <c r="AQ17" s="407"/>
      <c r="AR17" s="407"/>
      <c r="AS17" s="407"/>
      <c r="AT17" s="387"/>
      <c r="AU17" s="388"/>
      <c r="AV17" s="392"/>
      <c r="AW17" s="370"/>
      <c r="AX17" s="370"/>
      <c r="AY17" s="393"/>
      <c r="AZ17" s="396"/>
      <c r="BA17" s="397"/>
      <c r="BB17" s="397"/>
      <c r="BC17" s="397"/>
      <c r="BD17" s="397"/>
      <c r="BE17" s="397"/>
      <c r="BF17" s="330"/>
    </row>
    <row r="18" spans="3:58" ht="16.5" customHeight="1">
      <c r="C18" s="304"/>
      <c r="D18" s="305"/>
      <c r="E18" s="305"/>
      <c r="F18" s="305"/>
      <c r="G18" s="306"/>
      <c r="H18" s="310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400"/>
      <c r="V18" s="400"/>
      <c r="W18" s="400"/>
      <c r="X18" s="401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89"/>
      <c r="AK18" s="378"/>
      <c r="AL18" s="378"/>
      <c r="AM18" s="390"/>
      <c r="AN18" s="408"/>
      <c r="AO18" s="409"/>
      <c r="AP18" s="409"/>
      <c r="AQ18" s="409"/>
      <c r="AR18" s="409"/>
      <c r="AS18" s="409"/>
      <c r="AT18" s="378"/>
      <c r="AU18" s="390"/>
      <c r="AV18" s="313"/>
      <c r="AW18" s="305"/>
      <c r="AX18" s="305"/>
      <c r="AY18" s="306"/>
      <c r="AZ18" s="289" t="str">
        <f>IF(入力!AE5="","",入力!AE5)</f>
        <v>鎌ヶ谷駅</v>
      </c>
      <c r="BA18" s="290"/>
      <c r="BB18" s="290"/>
      <c r="BC18" s="290"/>
      <c r="BD18" s="290"/>
      <c r="BE18" s="290"/>
      <c r="BF18" s="46" t="s">
        <v>159</v>
      </c>
    </row>
    <row r="19" spans="3:58" ht="15" customHeight="1">
      <c r="C19" s="291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3" t="s">
        <v>160</v>
      </c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 t="s">
        <v>161</v>
      </c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 t="s">
        <v>162</v>
      </c>
      <c r="AT19" s="293"/>
      <c r="AU19" s="293"/>
      <c r="AV19" s="293"/>
      <c r="AW19" s="293"/>
      <c r="AX19" s="293"/>
      <c r="AY19" s="293"/>
      <c r="AZ19" s="293"/>
      <c r="BA19" s="293"/>
      <c r="BB19" s="293"/>
      <c r="BC19" s="293"/>
      <c r="BD19" s="293"/>
      <c r="BE19" s="293"/>
      <c r="BF19" s="294"/>
    </row>
    <row r="20" spans="3:58" ht="15" customHeight="1">
      <c r="C20" s="295" t="s">
        <v>163</v>
      </c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6">
        <f>IF(入力!J7="","",入力!J7)</f>
        <v>16935</v>
      </c>
      <c r="P20" s="296"/>
      <c r="Q20" s="296"/>
      <c r="R20" s="296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 t="str">
        <f>IF(入力!J9="","",入力!J9)</f>
        <v/>
      </c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96" t="str">
        <f>IF(入力!J11="","",入力!J11)</f>
        <v/>
      </c>
      <c r="AT20" s="296"/>
      <c r="AU20" s="296"/>
      <c r="AV20" s="296"/>
      <c r="AW20" s="296"/>
      <c r="AX20" s="296"/>
      <c r="AY20" s="296"/>
      <c r="AZ20" s="296"/>
      <c r="BA20" s="296"/>
      <c r="BB20" s="296"/>
      <c r="BC20" s="296"/>
      <c r="BD20" s="296"/>
      <c r="BE20" s="296"/>
      <c r="BF20" s="297"/>
    </row>
    <row r="21" spans="3:58" ht="15" customHeight="1">
      <c r="C21" s="295" t="s">
        <v>164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6" t="str">
        <f>IF(入力!M7="","",入力!M7)</f>
        <v/>
      </c>
      <c r="P21" s="296"/>
      <c r="Q21" s="296"/>
      <c r="R21" s="296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 t="str">
        <f>IF(入力!M9="","",入力!M9)</f>
        <v>221CS18643</v>
      </c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 t="str">
        <f>IF(入力!M11="","",入力!M11)</f>
        <v/>
      </c>
      <c r="AT21" s="296"/>
      <c r="AU21" s="296"/>
      <c r="AV21" s="296"/>
      <c r="AW21" s="296"/>
      <c r="AX21" s="296"/>
      <c r="AY21" s="296"/>
      <c r="AZ21" s="296"/>
      <c r="BA21" s="296"/>
      <c r="BB21" s="296"/>
      <c r="BC21" s="296"/>
      <c r="BD21" s="296"/>
      <c r="BE21" s="296"/>
      <c r="BF21" s="297"/>
    </row>
    <row r="22" spans="3:58" ht="12" customHeight="1">
      <c r="C22" s="298" t="s">
        <v>154</v>
      </c>
      <c r="D22" s="299"/>
      <c r="E22" s="299"/>
      <c r="F22" s="299"/>
      <c r="G22" s="300"/>
      <c r="H22" s="301" t="str">
        <f>IF(入力!C7="","",入力!C7&amp;"　"&amp;入力!E7)</f>
        <v>ニシワキ　エイジ</v>
      </c>
      <c r="I22" s="302"/>
      <c r="J22" s="302"/>
      <c r="K22" s="302"/>
      <c r="L22" s="302"/>
      <c r="M22" s="302"/>
      <c r="N22" s="302"/>
      <c r="O22" s="302"/>
      <c r="P22" s="302"/>
      <c r="Q22" s="303"/>
      <c r="R22" s="377" t="s">
        <v>165</v>
      </c>
      <c r="S22" s="302"/>
      <c r="T22" s="371">
        <f>IF(入力!AT7="","",入力!AT7)</f>
        <v>73</v>
      </c>
      <c r="U22" s="372"/>
      <c r="V22" s="373"/>
      <c r="W22" s="377" t="s">
        <v>166</v>
      </c>
      <c r="X22" s="377"/>
      <c r="Y22" s="377"/>
      <c r="Z22" s="39" t="s">
        <v>36</v>
      </c>
      <c r="AA22" s="40"/>
      <c r="AB22" s="302" t="str">
        <f>IF(入力!R7="","",入力!R7)</f>
        <v>273</v>
      </c>
      <c r="AC22" s="302"/>
      <c r="AD22" s="302"/>
      <c r="AE22" s="302"/>
      <c r="AF22" s="41" t="s">
        <v>38</v>
      </c>
      <c r="AG22" s="302" t="str">
        <f>IF(入力!W7="","",入力!W7)</f>
        <v>0113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3"/>
      <c r="AU22" s="377" t="s">
        <v>167</v>
      </c>
      <c r="AV22" s="302"/>
      <c r="AW22" s="302"/>
      <c r="AX22" s="43" t="s">
        <v>40</v>
      </c>
      <c r="AY22" s="302" t="str">
        <f>IF(入力!AL7="","",入力!AL7)</f>
        <v>047</v>
      </c>
      <c r="AZ22" s="302"/>
      <c r="BA22" s="302"/>
      <c r="BB22" s="302"/>
      <c r="BC22" s="302"/>
      <c r="BD22" s="302"/>
      <c r="BE22" s="302"/>
      <c r="BF22" s="47" t="s">
        <v>42</v>
      </c>
    </row>
    <row r="23" spans="3:58" ht="19.5" customHeight="1">
      <c r="C23" s="304" t="s">
        <v>168</v>
      </c>
      <c r="D23" s="305"/>
      <c r="E23" s="305"/>
      <c r="F23" s="305"/>
      <c r="G23" s="306"/>
      <c r="H23" s="307" t="str">
        <f>IF(入力!C8="","",入力!C8&amp;"　"&amp;入力!E8)</f>
        <v>西脇　英次</v>
      </c>
      <c r="I23" s="308"/>
      <c r="J23" s="308"/>
      <c r="K23" s="308"/>
      <c r="L23" s="308"/>
      <c r="M23" s="308"/>
      <c r="N23" s="308"/>
      <c r="O23" s="308"/>
      <c r="P23" s="308"/>
      <c r="Q23" s="309"/>
      <c r="R23" s="305"/>
      <c r="S23" s="305"/>
      <c r="T23" s="374"/>
      <c r="U23" s="375"/>
      <c r="V23" s="376"/>
      <c r="W23" s="378"/>
      <c r="X23" s="378"/>
      <c r="Y23" s="378"/>
      <c r="Z23" s="310" t="str">
        <f>IF(入力!P8="","",入力!P8)</f>
        <v>鎌ケ谷市道野辺中央4-12-32</v>
      </c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2"/>
      <c r="AU23" s="305"/>
      <c r="AV23" s="305"/>
      <c r="AW23" s="305"/>
      <c r="AX23" s="313" t="str">
        <f>IF(入力!AK8="","",入力!AK8)</f>
        <v>446</v>
      </c>
      <c r="AY23" s="305"/>
      <c r="AZ23" s="305"/>
      <c r="BA23" s="305"/>
      <c r="BB23" s="44" t="s">
        <v>38</v>
      </c>
      <c r="BC23" s="305" t="str">
        <f>IF(入力!AP8="","",入力!AP8)</f>
        <v>1551</v>
      </c>
      <c r="BD23" s="305"/>
      <c r="BE23" s="305"/>
      <c r="BF23" s="314"/>
    </row>
    <row r="24" spans="3:58" ht="12" customHeight="1">
      <c r="C24" s="298" t="s">
        <v>154</v>
      </c>
      <c r="D24" s="299"/>
      <c r="E24" s="299"/>
      <c r="F24" s="299"/>
      <c r="G24" s="300"/>
      <c r="H24" s="301" t="str">
        <f>IF(入力!C9="","",入力!C9&amp;"　"&amp;入力!E9)</f>
        <v>サカイ　コウジ</v>
      </c>
      <c r="I24" s="302"/>
      <c r="J24" s="302"/>
      <c r="K24" s="302"/>
      <c r="L24" s="302"/>
      <c r="M24" s="302"/>
      <c r="N24" s="302"/>
      <c r="O24" s="302"/>
      <c r="P24" s="302"/>
      <c r="Q24" s="303"/>
      <c r="R24" s="377" t="s">
        <v>165</v>
      </c>
      <c r="S24" s="302"/>
      <c r="T24" s="371">
        <f>IF(入力!AT9="","",入力!AT9)</f>
        <v>58</v>
      </c>
      <c r="U24" s="372"/>
      <c r="V24" s="373"/>
      <c r="W24" s="377" t="s">
        <v>166</v>
      </c>
      <c r="X24" s="377"/>
      <c r="Y24" s="377"/>
      <c r="Z24" s="39" t="s">
        <v>36</v>
      </c>
      <c r="AA24" s="40"/>
      <c r="AB24" s="302" t="str">
        <f>IF(入力!R9="","",入力!R9)</f>
        <v>273</v>
      </c>
      <c r="AC24" s="302"/>
      <c r="AD24" s="302"/>
      <c r="AE24" s="302"/>
      <c r="AF24" s="41" t="s">
        <v>38</v>
      </c>
      <c r="AG24" s="302" t="str">
        <f>IF(入力!W9="","",入力!W9)</f>
        <v>0113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3"/>
      <c r="AU24" s="377" t="s">
        <v>167</v>
      </c>
      <c r="AV24" s="302"/>
      <c r="AW24" s="302"/>
      <c r="AX24" s="43" t="s">
        <v>40</v>
      </c>
      <c r="AY24" s="302" t="str">
        <f>IF(入力!AL9="","",入力!AL9)</f>
        <v>047</v>
      </c>
      <c r="AZ24" s="302"/>
      <c r="BA24" s="302"/>
      <c r="BB24" s="302"/>
      <c r="BC24" s="302"/>
      <c r="BD24" s="302"/>
      <c r="BE24" s="302"/>
      <c r="BF24" s="47" t="s">
        <v>42</v>
      </c>
    </row>
    <row r="25" spans="3:58" ht="19.5" customHeight="1">
      <c r="C25" s="304" t="s">
        <v>161</v>
      </c>
      <c r="D25" s="305"/>
      <c r="E25" s="305"/>
      <c r="F25" s="305"/>
      <c r="G25" s="306"/>
      <c r="H25" s="307" t="str">
        <f>IF(入力!C10="","",入力!C10&amp;"　"&amp;入力!E10)</f>
        <v>酒井　幸二</v>
      </c>
      <c r="I25" s="308"/>
      <c r="J25" s="308"/>
      <c r="K25" s="308"/>
      <c r="L25" s="308"/>
      <c r="M25" s="308"/>
      <c r="N25" s="308"/>
      <c r="O25" s="308"/>
      <c r="P25" s="308"/>
      <c r="Q25" s="309"/>
      <c r="R25" s="305"/>
      <c r="S25" s="305"/>
      <c r="T25" s="374"/>
      <c r="U25" s="375"/>
      <c r="V25" s="376"/>
      <c r="W25" s="378"/>
      <c r="X25" s="378"/>
      <c r="Y25" s="378"/>
      <c r="Z25" s="310" t="str">
        <f>IF(入力!P10="","",入力!P10)</f>
        <v>鎌ケ谷市道野辺中央4-9-1</v>
      </c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2"/>
      <c r="AU25" s="305"/>
      <c r="AV25" s="305"/>
      <c r="AW25" s="305"/>
      <c r="AX25" s="313" t="str">
        <f>IF(入力!AK10="","",入力!AK10)</f>
        <v>444</v>
      </c>
      <c r="AY25" s="305"/>
      <c r="AZ25" s="305"/>
      <c r="BA25" s="305"/>
      <c r="BB25" s="44" t="s">
        <v>38</v>
      </c>
      <c r="BC25" s="305" t="str">
        <f>IF(入力!AP10="","",入力!AP10)</f>
        <v>2415</v>
      </c>
      <c r="BD25" s="305"/>
      <c r="BE25" s="305"/>
      <c r="BF25" s="314"/>
    </row>
    <row r="26" spans="3:58" ht="12" customHeight="1">
      <c r="C26" s="298" t="s">
        <v>154</v>
      </c>
      <c r="D26" s="299"/>
      <c r="E26" s="299"/>
      <c r="F26" s="299"/>
      <c r="G26" s="300"/>
      <c r="H26" s="301" t="str">
        <f>IF(入力!C11="","",入力!C11&amp;"　"&amp;入力!E11)</f>
        <v>ヒグチ　キヨミ</v>
      </c>
      <c r="I26" s="302"/>
      <c r="J26" s="302"/>
      <c r="K26" s="302"/>
      <c r="L26" s="302"/>
      <c r="M26" s="302"/>
      <c r="N26" s="302"/>
      <c r="O26" s="302"/>
      <c r="P26" s="302"/>
      <c r="Q26" s="303"/>
      <c r="R26" s="377" t="s">
        <v>165</v>
      </c>
      <c r="S26" s="302"/>
      <c r="T26" s="371">
        <f>IF(入力!AT11="","",入力!AT11)</f>
        <v>46</v>
      </c>
      <c r="U26" s="372"/>
      <c r="V26" s="373"/>
      <c r="W26" s="377" t="s">
        <v>166</v>
      </c>
      <c r="X26" s="377"/>
      <c r="Y26" s="377"/>
      <c r="Z26" s="39" t="s">
        <v>36</v>
      </c>
      <c r="AA26" s="40"/>
      <c r="AB26" s="302" t="str">
        <f>IF(入力!R11="","",入力!R11)</f>
        <v>272</v>
      </c>
      <c r="AC26" s="302"/>
      <c r="AD26" s="302"/>
      <c r="AE26" s="302"/>
      <c r="AF26" s="41" t="s">
        <v>38</v>
      </c>
      <c r="AG26" s="302" t="str">
        <f>IF(入力!W11="","",入力!W11)</f>
        <v>0832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3"/>
      <c r="AU26" s="377" t="s">
        <v>167</v>
      </c>
      <c r="AV26" s="302"/>
      <c r="AW26" s="302"/>
      <c r="AX26" s="43" t="s">
        <v>40</v>
      </c>
      <c r="AY26" s="302" t="str">
        <f>IF(入力!AL11="","",入力!AL11)</f>
        <v>043</v>
      </c>
      <c r="AZ26" s="302"/>
      <c r="BA26" s="302"/>
      <c r="BB26" s="302"/>
      <c r="BC26" s="302"/>
      <c r="BD26" s="302"/>
      <c r="BE26" s="302"/>
      <c r="BF26" s="47" t="s">
        <v>42</v>
      </c>
    </row>
    <row r="27" spans="3:58" ht="19.5" customHeight="1">
      <c r="C27" s="304" t="s">
        <v>162</v>
      </c>
      <c r="D27" s="305"/>
      <c r="E27" s="305"/>
      <c r="F27" s="305"/>
      <c r="G27" s="306"/>
      <c r="H27" s="307" t="str">
        <f>IF(入力!C12="","",入力!C12&amp;"　"&amp;入力!E12)</f>
        <v>樋口　清美</v>
      </c>
      <c r="I27" s="308"/>
      <c r="J27" s="308"/>
      <c r="K27" s="308"/>
      <c r="L27" s="308"/>
      <c r="M27" s="308"/>
      <c r="N27" s="308"/>
      <c r="O27" s="308"/>
      <c r="P27" s="308"/>
      <c r="Q27" s="309"/>
      <c r="R27" s="305"/>
      <c r="S27" s="305"/>
      <c r="T27" s="374"/>
      <c r="U27" s="375"/>
      <c r="V27" s="376"/>
      <c r="W27" s="378"/>
      <c r="X27" s="378"/>
      <c r="Y27" s="378"/>
      <c r="Z27" s="310" t="str">
        <f>IF(入力!P12="","",入力!P12)</f>
        <v>市川市曽谷2-17-4</v>
      </c>
      <c r="AA27" s="311"/>
      <c r="AB27" s="311"/>
      <c r="AC27" s="311"/>
      <c r="AD27" s="311"/>
      <c r="AE27" s="311"/>
      <c r="AF27" s="311"/>
      <c r="AG27" s="311"/>
      <c r="AH27" s="311"/>
      <c r="AI27" s="311"/>
      <c r="AJ27" s="311"/>
      <c r="AK27" s="311"/>
      <c r="AL27" s="311"/>
      <c r="AM27" s="311"/>
      <c r="AN27" s="311"/>
      <c r="AO27" s="311"/>
      <c r="AP27" s="311"/>
      <c r="AQ27" s="311"/>
      <c r="AR27" s="311"/>
      <c r="AS27" s="311"/>
      <c r="AT27" s="312"/>
      <c r="AU27" s="305"/>
      <c r="AV27" s="305"/>
      <c r="AW27" s="305"/>
      <c r="AX27" s="313" t="str">
        <f>IF(入力!AK12="","",入力!AK12)</f>
        <v>315</v>
      </c>
      <c r="AY27" s="305"/>
      <c r="AZ27" s="305"/>
      <c r="BA27" s="305"/>
      <c r="BB27" s="44" t="s">
        <v>38</v>
      </c>
      <c r="BC27" s="305" t="str">
        <f>IF(入力!AP12="","",入力!AP12)</f>
        <v>4123</v>
      </c>
      <c r="BD27" s="305"/>
      <c r="BE27" s="305"/>
      <c r="BF27" s="314"/>
    </row>
    <row r="28" spans="3:58" ht="12" customHeight="1">
      <c r="C28" s="298" t="s">
        <v>154</v>
      </c>
      <c r="D28" s="299"/>
      <c r="E28" s="299"/>
      <c r="F28" s="299"/>
      <c r="G28" s="300"/>
      <c r="H28" s="301" t="str">
        <f>IF(入力!C15="","",入力!C15&amp;"　"&amp;入力!E15)</f>
        <v>ニシワキ　エイジ</v>
      </c>
      <c r="I28" s="302"/>
      <c r="J28" s="302"/>
      <c r="K28" s="302"/>
      <c r="L28" s="302"/>
      <c r="M28" s="302"/>
      <c r="N28" s="302"/>
      <c r="O28" s="302"/>
      <c r="P28" s="302"/>
      <c r="Q28" s="303"/>
      <c r="R28" s="377" t="s">
        <v>165</v>
      </c>
      <c r="S28" s="302"/>
      <c r="T28" s="371">
        <f>IF(入力!AT15="","",入力!AT15)</f>
        <v>73</v>
      </c>
      <c r="U28" s="372"/>
      <c r="V28" s="373"/>
      <c r="W28" s="377" t="s">
        <v>166</v>
      </c>
      <c r="X28" s="377"/>
      <c r="Y28" s="377"/>
      <c r="Z28" s="39" t="s">
        <v>36</v>
      </c>
      <c r="AA28" s="40"/>
      <c r="AB28" s="302" t="str">
        <f>IF(入力!R15="","",入力!R15)</f>
        <v>273</v>
      </c>
      <c r="AC28" s="302"/>
      <c r="AD28" s="302"/>
      <c r="AE28" s="302"/>
      <c r="AF28" s="41" t="s">
        <v>38</v>
      </c>
      <c r="AG28" s="302" t="str">
        <f>IF(入力!W15="","",入力!W15)</f>
        <v>0113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3"/>
      <c r="AU28" s="377" t="s">
        <v>167</v>
      </c>
      <c r="AV28" s="302"/>
      <c r="AW28" s="302"/>
      <c r="AX28" s="43" t="s">
        <v>40</v>
      </c>
      <c r="AY28" s="302" t="str">
        <f>IF(入力!AL15="","",入力!AL15)</f>
        <v>047</v>
      </c>
      <c r="AZ28" s="302"/>
      <c r="BA28" s="302"/>
      <c r="BB28" s="302"/>
      <c r="BC28" s="302"/>
      <c r="BD28" s="302"/>
      <c r="BE28" s="302"/>
      <c r="BF28" s="47" t="s">
        <v>42</v>
      </c>
    </row>
    <row r="29" spans="3:58" ht="19.5" customHeight="1">
      <c r="C29" s="315" t="s">
        <v>169</v>
      </c>
      <c r="D29" s="316"/>
      <c r="E29" s="316"/>
      <c r="F29" s="316"/>
      <c r="G29" s="317"/>
      <c r="H29" s="318" t="str">
        <f>IF(入力!C16="","",入力!C16&amp;"　"&amp;入力!E16)</f>
        <v>西脇　英次</v>
      </c>
      <c r="I29" s="319"/>
      <c r="J29" s="319"/>
      <c r="K29" s="319"/>
      <c r="L29" s="319"/>
      <c r="M29" s="319"/>
      <c r="N29" s="319"/>
      <c r="O29" s="319"/>
      <c r="P29" s="319"/>
      <c r="Q29" s="320"/>
      <c r="R29" s="316"/>
      <c r="S29" s="316"/>
      <c r="T29" s="379"/>
      <c r="U29" s="380"/>
      <c r="V29" s="381"/>
      <c r="W29" s="382"/>
      <c r="X29" s="382"/>
      <c r="Y29" s="382"/>
      <c r="Z29" s="321" t="str">
        <f>IF(入力!P16="","",入力!P16)</f>
        <v>鎌ケ谷市道野辺中央4-12-32</v>
      </c>
      <c r="AA29" s="322"/>
      <c r="AB29" s="322"/>
      <c r="AC29" s="322"/>
      <c r="AD29" s="322"/>
      <c r="AE29" s="322"/>
      <c r="AF29" s="322"/>
      <c r="AG29" s="322"/>
      <c r="AH29" s="322"/>
      <c r="AI29" s="322"/>
      <c r="AJ29" s="322"/>
      <c r="AK29" s="322"/>
      <c r="AL29" s="322"/>
      <c r="AM29" s="322"/>
      <c r="AN29" s="322"/>
      <c r="AO29" s="322"/>
      <c r="AP29" s="322"/>
      <c r="AQ29" s="322"/>
      <c r="AR29" s="322"/>
      <c r="AS29" s="322"/>
      <c r="AT29" s="323"/>
      <c r="AU29" s="316"/>
      <c r="AV29" s="316"/>
      <c r="AW29" s="316"/>
      <c r="AX29" s="324" t="str">
        <f>IF(入力!AK16="","",入力!AK16)</f>
        <v>446</v>
      </c>
      <c r="AY29" s="316"/>
      <c r="AZ29" s="316"/>
      <c r="BA29" s="316"/>
      <c r="BB29" s="45" t="s">
        <v>38</v>
      </c>
      <c r="BC29" s="316" t="str">
        <f>IF(入力!AP16="","",入力!AP16)</f>
        <v>1551</v>
      </c>
      <c r="BD29" s="316"/>
      <c r="BE29" s="316"/>
      <c r="BF29" s="325"/>
    </row>
    <row r="30" spans="3:58" ht="7.5" customHeight="1"/>
    <row r="31" spans="3:58" ht="16.5" customHeight="1">
      <c r="C31" s="33" t="s">
        <v>170</v>
      </c>
      <c r="D31" s="31"/>
      <c r="E31" s="31"/>
      <c r="F31" s="31"/>
      <c r="G31" s="31"/>
      <c r="H31" s="31"/>
      <c r="I31" s="36" t="s">
        <v>171</v>
      </c>
    </row>
    <row r="32" spans="3:58" ht="3" customHeight="1"/>
    <row r="33" spans="3:58" ht="15" customHeight="1">
      <c r="C33" s="326" t="s">
        <v>172</v>
      </c>
      <c r="D33" s="327"/>
      <c r="E33" s="327"/>
      <c r="F33" s="327" t="s">
        <v>173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174</v>
      </c>
      <c r="R33" s="327"/>
      <c r="S33" s="327"/>
      <c r="T33" s="327" t="s">
        <v>175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176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177</v>
      </c>
      <c r="BA33" s="327"/>
      <c r="BB33" s="327"/>
      <c r="BC33" s="327"/>
      <c r="BD33" s="327"/>
      <c r="BE33" s="327"/>
      <c r="BF33" s="328"/>
    </row>
    <row r="34" spans="3:58" ht="15" customHeight="1">
      <c r="C34" s="331" t="str">
        <f>IF(入力!B25="","",入力!B25)</f>
        <v>①</v>
      </c>
      <c r="D34" s="332"/>
      <c r="E34" s="333"/>
      <c r="F34" s="337" t="str">
        <f>IF(入力!C26="","",入力!C25&amp;"　"&amp;入力!E25&amp;"
"&amp;入力!C26&amp;"　"&amp;入力!E26)</f>
        <v>ハタケヤマ　ジュリ
畠山　珠里</v>
      </c>
      <c r="G34" s="338"/>
      <c r="H34" s="338"/>
      <c r="I34" s="338"/>
      <c r="J34" s="338"/>
      <c r="K34" s="338"/>
      <c r="L34" s="338"/>
      <c r="M34" s="338"/>
      <c r="N34" s="338"/>
      <c r="O34" s="338"/>
      <c r="P34" s="339"/>
      <c r="Q34" s="343">
        <f>IF(入力!G25="","",入力!G25)</f>
        <v>6</v>
      </c>
      <c r="R34" s="344"/>
      <c r="S34" s="345"/>
      <c r="T34" s="349" t="str">
        <f>IF(入力!I25="","",入力!I25)</f>
        <v>白井第三小</v>
      </c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50"/>
      <c r="AI34" s="351"/>
      <c r="AJ34" s="343">
        <f>IF(入力!M25="","",入力!M25)</f>
        <v>518874339</v>
      </c>
      <c r="AK34" s="344"/>
      <c r="AL34" s="344"/>
      <c r="AM34" s="344"/>
      <c r="AN34" s="344"/>
      <c r="AO34" s="344"/>
      <c r="AP34" s="344"/>
      <c r="AQ34" s="344"/>
      <c r="AR34" s="344"/>
      <c r="AS34" s="344"/>
      <c r="AT34" s="344"/>
      <c r="AU34" s="344"/>
      <c r="AV34" s="344"/>
      <c r="AW34" s="344"/>
      <c r="AX34" s="344"/>
      <c r="AY34" s="345"/>
      <c r="AZ34" s="343">
        <f>IF(入力!P25="","",入力!P25)</f>
        <v>153</v>
      </c>
      <c r="BA34" s="344"/>
      <c r="BB34" s="344"/>
      <c r="BC34" s="344"/>
      <c r="BD34" s="344"/>
      <c r="BE34" s="344"/>
      <c r="BF34" s="355"/>
    </row>
    <row r="35" spans="3:58" ht="15" customHeight="1">
      <c r="C35" s="357"/>
      <c r="D35" s="358"/>
      <c r="E35" s="359"/>
      <c r="F35" s="360"/>
      <c r="G35" s="361"/>
      <c r="H35" s="361"/>
      <c r="I35" s="361"/>
      <c r="J35" s="361"/>
      <c r="K35" s="361"/>
      <c r="L35" s="361"/>
      <c r="M35" s="361"/>
      <c r="N35" s="361"/>
      <c r="O35" s="361"/>
      <c r="P35" s="362"/>
      <c r="Q35" s="363"/>
      <c r="R35" s="364"/>
      <c r="S35" s="365"/>
      <c r="T35" s="366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8"/>
      <c r="AJ35" s="363"/>
      <c r="AK35" s="364"/>
      <c r="AL35" s="364"/>
      <c r="AM35" s="364"/>
      <c r="AN35" s="364"/>
      <c r="AO35" s="364"/>
      <c r="AP35" s="364"/>
      <c r="AQ35" s="364"/>
      <c r="AR35" s="364"/>
      <c r="AS35" s="364"/>
      <c r="AT35" s="364"/>
      <c r="AU35" s="364"/>
      <c r="AV35" s="364"/>
      <c r="AW35" s="364"/>
      <c r="AX35" s="364"/>
      <c r="AY35" s="365"/>
      <c r="AZ35" s="363"/>
      <c r="BA35" s="364"/>
      <c r="BB35" s="364"/>
      <c r="BC35" s="364"/>
      <c r="BD35" s="364"/>
      <c r="BE35" s="364"/>
      <c r="BF35" s="369"/>
    </row>
    <row r="36" spans="3:58" ht="15" customHeight="1">
      <c r="C36" s="331">
        <f>IF(入力!B27="","",入力!B27)</f>
        <v>2</v>
      </c>
      <c r="D36" s="332"/>
      <c r="E36" s="333"/>
      <c r="F36" s="337" t="str">
        <f>IF(入力!C28="","",入力!C27&amp;"　"&amp;入力!E27&amp;"
"&amp;入力!C28&amp;"　"&amp;入力!E28)</f>
        <v>イノグチ　ユイハ
井口　結葉</v>
      </c>
      <c r="G36" s="338"/>
      <c r="H36" s="338"/>
      <c r="I36" s="338"/>
      <c r="J36" s="338"/>
      <c r="K36" s="338"/>
      <c r="L36" s="338"/>
      <c r="M36" s="338"/>
      <c r="N36" s="338"/>
      <c r="O36" s="338"/>
      <c r="P36" s="339"/>
      <c r="Q36" s="343">
        <f>IF(入力!G27="","",入力!G27)</f>
        <v>6</v>
      </c>
      <c r="R36" s="344"/>
      <c r="S36" s="345"/>
      <c r="T36" s="349" t="str">
        <f>IF(入力!I27="","",入力!I27)</f>
        <v>白井第三小</v>
      </c>
      <c r="U36" s="350"/>
      <c r="V36" s="350"/>
      <c r="W36" s="350"/>
      <c r="X36" s="350"/>
      <c r="Y36" s="350"/>
      <c r="Z36" s="350"/>
      <c r="AA36" s="350"/>
      <c r="AB36" s="350"/>
      <c r="AC36" s="350"/>
      <c r="AD36" s="350"/>
      <c r="AE36" s="350"/>
      <c r="AF36" s="350"/>
      <c r="AG36" s="350"/>
      <c r="AH36" s="350"/>
      <c r="AI36" s="351"/>
      <c r="AJ36" s="343">
        <f>IF(入力!M27="","",入力!M27)</f>
        <v>516020561</v>
      </c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5"/>
      <c r="AZ36" s="343">
        <f>IF(入力!P27="","",入力!P27)</f>
        <v>163</v>
      </c>
      <c r="BA36" s="344"/>
      <c r="BB36" s="344"/>
      <c r="BC36" s="344"/>
      <c r="BD36" s="344"/>
      <c r="BE36" s="344"/>
      <c r="BF36" s="355"/>
    </row>
    <row r="37" spans="3:58" ht="15" customHeight="1">
      <c r="C37" s="357"/>
      <c r="D37" s="358"/>
      <c r="E37" s="359"/>
      <c r="F37" s="360"/>
      <c r="G37" s="361"/>
      <c r="H37" s="361"/>
      <c r="I37" s="361"/>
      <c r="J37" s="361"/>
      <c r="K37" s="361"/>
      <c r="L37" s="361"/>
      <c r="M37" s="361"/>
      <c r="N37" s="361"/>
      <c r="O37" s="361"/>
      <c r="P37" s="362"/>
      <c r="Q37" s="363"/>
      <c r="R37" s="364"/>
      <c r="S37" s="365"/>
      <c r="T37" s="366"/>
      <c r="U37" s="367"/>
      <c r="V37" s="367"/>
      <c r="W37" s="367"/>
      <c r="X37" s="367"/>
      <c r="Y37" s="367"/>
      <c r="Z37" s="367"/>
      <c r="AA37" s="367"/>
      <c r="AB37" s="367"/>
      <c r="AC37" s="367"/>
      <c r="AD37" s="367"/>
      <c r="AE37" s="367"/>
      <c r="AF37" s="367"/>
      <c r="AG37" s="367"/>
      <c r="AH37" s="367"/>
      <c r="AI37" s="368"/>
      <c r="AJ37" s="363"/>
      <c r="AK37" s="364"/>
      <c r="AL37" s="364"/>
      <c r="AM37" s="364"/>
      <c r="AN37" s="364"/>
      <c r="AO37" s="364"/>
      <c r="AP37" s="364"/>
      <c r="AQ37" s="364"/>
      <c r="AR37" s="364"/>
      <c r="AS37" s="364"/>
      <c r="AT37" s="364"/>
      <c r="AU37" s="364"/>
      <c r="AV37" s="364"/>
      <c r="AW37" s="364"/>
      <c r="AX37" s="364"/>
      <c r="AY37" s="365"/>
      <c r="AZ37" s="363"/>
      <c r="BA37" s="364"/>
      <c r="BB37" s="364"/>
      <c r="BC37" s="364"/>
      <c r="BD37" s="364"/>
      <c r="BE37" s="364"/>
      <c r="BF37" s="369"/>
    </row>
    <row r="38" spans="3:58" ht="15" customHeight="1">
      <c r="C38" s="331">
        <f>IF(入力!B29="","",入力!B29)</f>
        <v>3</v>
      </c>
      <c r="D38" s="332"/>
      <c r="E38" s="333"/>
      <c r="F38" s="337" t="str">
        <f>IF(入力!C30="","",入力!C29&amp;"　"&amp;入力!E29&amp;"
"&amp;入力!C30&amp;"　"&amp;入力!E30)</f>
        <v>ヒグチ　フウカ
樋口　風花</v>
      </c>
      <c r="G38" s="338"/>
      <c r="H38" s="338"/>
      <c r="I38" s="338"/>
      <c r="J38" s="338"/>
      <c r="K38" s="338"/>
      <c r="L38" s="338"/>
      <c r="M38" s="338"/>
      <c r="N38" s="338"/>
      <c r="O38" s="338"/>
      <c r="P38" s="339"/>
      <c r="Q38" s="343">
        <f>IF(入力!G29="","",入力!G29)</f>
        <v>6</v>
      </c>
      <c r="R38" s="344"/>
      <c r="S38" s="345"/>
      <c r="T38" s="349" t="str">
        <f>IF(入力!I29="","",入力!I29)</f>
        <v>曽谷小</v>
      </c>
      <c r="U38" s="350"/>
      <c r="V38" s="350"/>
      <c r="W38" s="350"/>
      <c r="X38" s="350"/>
      <c r="Y38" s="350"/>
      <c r="Z38" s="350"/>
      <c r="AA38" s="350"/>
      <c r="AB38" s="350"/>
      <c r="AC38" s="350"/>
      <c r="AD38" s="350"/>
      <c r="AE38" s="350"/>
      <c r="AF38" s="350"/>
      <c r="AG38" s="350"/>
      <c r="AH38" s="350"/>
      <c r="AI38" s="351"/>
      <c r="AJ38" s="343">
        <f>IF(入力!M29="","",入力!M29)</f>
        <v>518624163</v>
      </c>
      <c r="AK38" s="344"/>
      <c r="AL38" s="344"/>
      <c r="AM38" s="344"/>
      <c r="AN38" s="344"/>
      <c r="AO38" s="344"/>
      <c r="AP38" s="344"/>
      <c r="AQ38" s="344"/>
      <c r="AR38" s="344"/>
      <c r="AS38" s="344"/>
      <c r="AT38" s="344"/>
      <c r="AU38" s="344"/>
      <c r="AV38" s="344"/>
      <c r="AW38" s="344"/>
      <c r="AX38" s="344"/>
      <c r="AY38" s="345"/>
      <c r="AZ38" s="343">
        <f>IF(入力!P29="","",入力!P29)</f>
        <v>162</v>
      </c>
      <c r="BA38" s="344"/>
      <c r="BB38" s="344"/>
      <c r="BC38" s="344"/>
      <c r="BD38" s="344"/>
      <c r="BE38" s="344"/>
      <c r="BF38" s="355"/>
    </row>
    <row r="39" spans="3:58" ht="15" customHeight="1">
      <c r="C39" s="357"/>
      <c r="D39" s="358"/>
      <c r="E39" s="359"/>
      <c r="F39" s="360"/>
      <c r="G39" s="361"/>
      <c r="H39" s="361"/>
      <c r="I39" s="361"/>
      <c r="J39" s="361"/>
      <c r="K39" s="361"/>
      <c r="L39" s="361"/>
      <c r="M39" s="361"/>
      <c r="N39" s="361"/>
      <c r="O39" s="361"/>
      <c r="P39" s="362"/>
      <c r="Q39" s="363"/>
      <c r="R39" s="364"/>
      <c r="S39" s="365"/>
      <c r="T39" s="366"/>
      <c r="U39" s="367"/>
      <c r="V39" s="367"/>
      <c r="W39" s="367"/>
      <c r="X39" s="367"/>
      <c r="Y39" s="367"/>
      <c r="Z39" s="367"/>
      <c r="AA39" s="367"/>
      <c r="AB39" s="367"/>
      <c r="AC39" s="367"/>
      <c r="AD39" s="367"/>
      <c r="AE39" s="367"/>
      <c r="AF39" s="367"/>
      <c r="AG39" s="367"/>
      <c r="AH39" s="367"/>
      <c r="AI39" s="368"/>
      <c r="AJ39" s="363"/>
      <c r="AK39" s="364"/>
      <c r="AL39" s="364"/>
      <c r="AM39" s="364"/>
      <c r="AN39" s="364"/>
      <c r="AO39" s="364"/>
      <c r="AP39" s="364"/>
      <c r="AQ39" s="364"/>
      <c r="AR39" s="364"/>
      <c r="AS39" s="364"/>
      <c r="AT39" s="364"/>
      <c r="AU39" s="364"/>
      <c r="AV39" s="364"/>
      <c r="AW39" s="364"/>
      <c r="AX39" s="364"/>
      <c r="AY39" s="365"/>
      <c r="AZ39" s="363"/>
      <c r="BA39" s="364"/>
      <c r="BB39" s="364"/>
      <c r="BC39" s="364"/>
      <c r="BD39" s="364"/>
      <c r="BE39" s="364"/>
      <c r="BF39" s="369"/>
    </row>
    <row r="40" spans="3:58" ht="15" customHeight="1">
      <c r="C40" s="331">
        <f>IF(入力!B31="","",入力!B31)</f>
        <v>4</v>
      </c>
      <c r="D40" s="332"/>
      <c r="E40" s="333"/>
      <c r="F40" s="337" t="str">
        <f>IF(入力!C32="","",入力!C31&amp;"　"&amp;入力!E31&amp;"
"&amp;入力!C32&amp;"　"&amp;入力!E32)</f>
        <v>ハナタチ　ハル
花立　羽琉</v>
      </c>
      <c r="G40" s="338"/>
      <c r="H40" s="338"/>
      <c r="I40" s="338"/>
      <c r="J40" s="338"/>
      <c r="K40" s="338"/>
      <c r="L40" s="338"/>
      <c r="M40" s="338"/>
      <c r="N40" s="338"/>
      <c r="O40" s="338"/>
      <c r="P40" s="339"/>
      <c r="Q40" s="343">
        <f>IF(入力!G31="","",入力!G31)</f>
        <v>6</v>
      </c>
      <c r="R40" s="344"/>
      <c r="S40" s="345"/>
      <c r="T40" s="349" t="str">
        <f>IF(入力!I31="","",入力!I31)</f>
        <v>中部小</v>
      </c>
      <c r="U40" s="350"/>
      <c r="V40" s="350"/>
      <c r="W40" s="350"/>
      <c r="X40" s="350"/>
      <c r="Y40" s="350"/>
      <c r="Z40" s="350"/>
      <c r="AA40" s="350"/>
      <c r="AB40" s="350"/>
      <c r="AC40" s="350"/>
      <c r="AD40" s="350"/>
      <c r="AE40" s="350"/>
      <c r="AF40" s="350"/>
      <c r="AG40" s="350"/>
      <c r="AH40" s="350"/>
      <c r="AI40" s="351"/>
      <c r="AJ40" s="343">
        <f>IF(入力!M31="","",入力!M31)</f>
        <v>516110739</v>
      </c>
      <c r="AK40" s="344"/>
      <c r="AL40" s="344"/>
      <c r="AM40" s="344"/>
      <c r="AN40" s="344"/>
      <c r="AO40" s="344"/>
      <c r="AP40" s="344"/>
      <c r="AQ40" s="344"/>
      <c r="AR40" s="344"/>
      <c r="AS40" s="344"/>
      <c r="AT40" s="344"/>
      <c r="AU40" s="344"/>
      <c r="AV40" s="344"/>
      <c r="AW40" s="344"/>
      <c r="AX40" s="344"/>
      <c r="AY40" s="345"/>
      <c r="AZ40" s="343">
        <f>IF(入力!P31="","",入力!P31)</f>
        <v>159</v>
      </c>
      <c r="BA40" s="344"/>
      <c r="BB40" s="344"/>
      <c r="BC40" s="344"/>
      <c r="BD40" s="344"/>
      <c r="BE40" s="344"/>
      <c r="BF40" s="355"/>
    </row>
    <row r="41" spans="3:58" ht="15" customHeight="1">
      <c r="C41" s="357"/>
      <c r="D41" s="358"/>
      <c r="E41" s="359"/>
      <c r="F41" s="360"/>
      <c r="G41" s="361"/>
      <c r="H41" s="361"/>
      <c r="I41" s="361"/>
      <c r="J41" s="361"/>
      <c r="K41" s="361"/>
      <c r="L41" s="361"/>
      <c r="M41" s="361"/>
      <c r="N41" s="361"/>
      <c r="O41" s="361"/>
      <c r="P41" s="362"/>
      <c r="Q41" s="363"/>
      <c r="R41" s="364"/>
      <c r="S41" s="365"/>
      <c r="T41" s="366"/>
      <c r="U41" s="367"/>
      <c r="V41" s="367"/>
      <c r="W41" s="367"/>
      <c r="X41" s="367"/>
      <c r="Y41" s="367"/>
      <c r="Z41" s="367"/>
      <c r="AA41" s="367"/>
      <c r="AB41" s="367"/>
      <c r="AC41" s="367"/>
      <c r="AD41" s="367"/>
      <c r="AE41" s="367"/>
      <c r="AF41" s="367"/>
      <c r="AG41" s="367"/>
      <c r="AH41" s="367"/>
      <c r="AI41" s="368"/>
      <c r="AJ41" s="363"/>
      <c r="AK41" s="364"/>
      <c r="AL41" s="364"/>
      <c r="AM41" s="364"/>
      <c r="AN41" s="364"/>
      <c r="AO41" s="364"/>
      <c r="AP41" s="364"/>
      <c r="AQ41" s="364"/>
      <c r="AR41" s="364"/>
      <c r="AS41" s="364"/>
      <c r="AT41" s="364"/>
      <c r="AU41" s="364"/>
      <c r="AV41" s="364"/>
      <c r="AW41" s="364"/>
      <c r="AX41" s="364"/>
      <c r="AY41" s="365"/>
      <c r="AZ41" s="363"/>
      <c r="BA41" s="364"/>
      <c r="BB41" s="364"/>
      <c r="BC41" s="364"/>
      <c r="BD41" s="364"/>
      <c r="BE41" s="364"/>
      <c r="BF41" s="369"/>
    </row>
    <row r="42" spans="3:58" ht="15" customHeight="1">
      <c r="C42" s="331">
        <f>IF(入力!B33="","",入力!B33)</f>
        <v>5</v>
      </c>
      <c r="D42" s="332"/>
      <c r="E42" s="333"/>
      <c r="F42" s="337" t="str">
        <f>IF(入力!C34="","",入力!C33&amp;"　"&amp;入力!E33&amp;"
"&amp;入力!C34&amp;"　"&amp;入力!E34)</f>
        <v>アサクラ　ソラ
浅倉　そら</v>
      </c>
      <c r="G42" s="338"/>
      <c r="H42" s="338"/>
      <c r="I42" s="338"/>
      <c r="J42" s="338"/>
      <c r="K42" s="338"/>
      <c r="L42" s="338"/>
      <c r="M42" s="338"/>
      <c r="N42" s="338"/>
      <c r="O42" s="338"/>
      <c r="P42" s="339"/>
      <c r="Q42" s="343">
        <f>IF(入力!G33="","",入力!G33)</f>
        <v>6</v>
      </c>
      <c r="R42" s="344"/>
      <c r="S42" s="345"/>
      <c r="T42" s="349" t="str">
        <f>IF(入力!I33="","",入力!I33)</f>
        <v>中部小</v>
      </c>
      <c r="U42" s="350"/>
      <c r="V42" s="350"/>
      <c r="W42" s="350"/>
      <c r="X42" s="350"/>
      <c r="Y42" s="350"/>
      <c r="Z42" s="350"/>
      <c r="AA42" s="350"/>
      <c r="AB42" s="350"/>
      <c r="AC42" s="350"/>
      <c r="AD42" s="350"/>
      <c r="AE42" s="350"/>
      <c r="AF42" s="350"/>
      <c r="AG42" s="350"/>
      <c r="AH42" s="350"/>
      <c r="AI42" s="351"/>
      <c r="AJ42" s="343">
        <f>IF(入力!M33="","",入力!M33)</f>
        <v>518798437</v>
      </c>
      <c r="AK42" s="344"/>
      <c r="AL42" s="344"/>
      <c r="AM42" s="344"/>
      <c r="AN42" s="344"/>
      <c r="AO42" s="344"/>
      <c r="AP42" s="344"/>
      <c r="AQ42" s="344"/>
      <c r="AR42" s="344"/>
      <c r="AS42" s="344"/>
      <c r="AT42" s="344"/>
      <c r="AU42" s="344"/>
      <c r="AV42" s="344"/>
      <c r="AW42" s="344"/>
      <c r="AX42" s="344"/>
      <c r="AY42" s="345"/>
      <c r="AZ42" s="343">
        <f>IF(入力!P33="","",入力!P33)</f>
        <v>154</v>
      </c>
      <c r="BA42" s="344"/>
      <c r="BB42" s="344"/>
      <c r="BC42" s="344"/>
      <c r="BD42" s="344"/>
      <c r="BE42" s="344"/>
      <c r="BF42" s="355"/>
    </row>
    <row r="43" spans="3:58" ht="15" customHeight="1">
      <c r="C43" s="357"/>
      <c r="D43" s="358"/>
      <c r="E43" s="359"/>
      <c r="F43" s="360"/>
      <c r="G43" s="361"/>
      <c r="H43" s="361"/>
      <c r="I43" s="361"/>
      <c r="J43" s="361"/>
      <c r="K43" s="361"/>
      <c r="L43" s="361"/>
      <c r="M43" s="361"/>
      <c r="N43" s="361"/>
      <c r="O43" s="361"/>
      <c r="P43" s="362"/>
      <c r="Q43" s="363"/>
      <c r="R43" s="364"/>
      <c r="S43" s="365"/>
      <c r="T43" s="366"/>
      <c r="U43" s="367"/>
      <c r="V43" s="367"/>
      <c r="W43" s="367"/>
      <c r="X43" s="367"/>
      <c r="Y43" s="367"/>
      <c r="Z43" s="367"/>
      <c r="AA43" s="367"/>
      <c r="AB43" s="367"/>
      <c r="AC43" s="367"/>
      <c r="AD43" s="367"/>
      <c r="AE43" s="367"/>
      <c r="AF43" s="367"/>
      <c r="AG43" s="367"/>
      <c r="AH43" s="367"/>
      <c r="AI43" s="368"/>
      <c r="AJ43" s="363"/>
      <c r="AK43" s="364"/>
      <c r="AL43" s="364"/>
      <c r="AM43" s="364"/>
      <c r="AN43" s="364"/>
      <c r="AO43" s="364"/>
      <c r="AP43" s="364"/>
      <c r="AQ43" s="364"/>
      <c r="AR43" s="364"/>
      <c r="AS43" s="364"/>
      <c r="AT43" s="364"/>
      <c r="AU43" s="364"/>
      <c r="AV43" s="364"/>
      <c r="AW43" s="364"/>
      <c r="AX43" s="364"/>
      <c r="AY43" s="365"/>
      <c r="AZ43" s="363"/>
      <c r="BA43" s="364"/>
      <c r="BB43" s="364"/>
      <c r="BC43" s="364"/>
      <c r="BD43" s="364"/>
      <c r="BE43" s="364"/>
      <c r="BF43" s="369"/>
    </row>
    <row r="44" spans="3:58" ht="15" customHeight="1">
      <c r="C44" s="331">
        <f>IF(入力!B35="","",入力!B35)</f>
        <v>6</v>
      </c>
      <c r="D44" s="332"/>
      <c r="E44" s="333"/>
      <c r="F44" s="337" t="str">
        <f>IF(入力!C36="","",入力!C35&amp;"　"&amp;入力!E35&amp;"
"&amp;入力!C36&amp;"　"&amp;入力!E36)</f>
        <v>ヒラヤマ　ノノカ
平山　希華</v>
      </c>
      <c r="G44" s="338"/>
      <c r="H44" s="338"/>
      <c r="I44" s="338"/>
      <c r="J44" s="338"/>
      <c r="K44" s="338"/>
      <c r="L44" s="338"/>
      <c r="M44" s="338"/>
      <c r="N44" s="338"/>
      <c r="O44" s="338"/>
      <c r="P44" s="339"/>
      <c r="Q44" s="343">
        <f>IF(入力!G35="","",入力!G35)</f>
        <v>6</v>
      </c>
      <c r="R44" s="344"/>
      <c r="S44" s="345"/>
      <c r="T44" s="349" t="str">
        <f>IF(入力!I35="","",入力!I35)</f>
        <v>鎌ケ谷小</v>
      </c>
      <c r="U44" s="350"/>
      <c r="V44" s="350"/>
      <c r="W44" s="350"/>
      <c r="X44" s="350"/>
      <c r="Y44" s="350"/>
      <c r="Z44" s="350"/>
      <c r="AA44" s="350"/>
      <c r="AB44" s="350"/>
      <c r="AC44" s="350"/>
      <c r="AD44" s="350"/>
      <c r="AE44" s="350"/>
      <c r="AF44" s="350"/>
      <c r="AG44" s="350"/>
      <c r="AH44" s="350"/>
      <c r="AI44" s="351"/>
      <c r="AJ44" s="343">
        <f>IF(入力!M35="","",入力!M35)</f>
        <v>519883323</v>
      </c>
      <c r="AK44" s="344"/>
      <c r="AL44" s="344"/>
      <c r="AM44" s="344"/>
      <c r="AN44" s="344"/>
      <c r="AO44" s="344"/>
      <c r="AP44" s="344"/>
      <c r="AQ44" s="344"/>
      <c r="AR44" s="344"/>
      <c r="AS44" s="344"/>
      <c r="AT44" s="344"/>
      <c r="AU44" s="344"/>
      <c r="AV44" s="344"/>
      <c r="AW44" s="344"/>
      <c r="AX44" s="344"/>
      <c r="AY44" s="345"/>
      <c r="AZ44" s="343">
        <f>IF(入力!P35="","",入力!P35)</f>
        <v>159</v>
      </c>
      <c r="BA44" s="344"/>
      <c r="BB44" s="344"/>
      <c r="BC44" s="344"/>
      <c r="BD44" s="344"/>
      <c r="BE44" s="344"/>
      <c r="BF44" s="355"/>
    </row>
    <row r="45" spans="3:58" ht="15" customHeight="1">
      <c r="C45" s="357"/>
      <c r="D45" s="358"/>
      <c r="E45" s="359"/>
      <c r="F45" s="360"/>
      <c r="G45" s="361"/>
      <c r="H45" s="361"/>
      <c r="I45" s="361"/>
      <c r="J45" s="361"/>
      <c r="K45" s="361"/>
      <c r="L45" s="361"/>
      <c r="M45" s="361"/>
      <c r="N45" s="361"/>
      <c r="O45" s="361"/>
      <c r="P45" s="362"/>
      <c r="Q45" s="363"/>
      <c r="R45" s="364"/>
      <c r="S45" s="365"/>
      <c r="T45" s="366"/>
      <c r="U45" s="367"/>
      <c r="V45" s="367"/>
      <c r="W45" s="367"/>
      <c r="X45" s="367"/>
      <c r="Y45" s="367"/>
      <c r="Z45" s="367"/>
      <c r="AA45" s="367"/>
      <c r="AB45" s="367"/>
      <c r="AC45" s="367"/>
      <c r="AD45" s="367"/>
      <c r="AE45" s="367"/>
      <c r="AF45" s="367"/>
      <c r="AG45" s="367"/>
      <c r="AH45" s="367"/>
      <c r="AI45" s="368"/>
      <c r="AJ45" s="363"/>
      <c r="AK45" s="364"/>
      <c r="AL45" s="364"/>
      <c r="AM45" s="364"/>
      <c r="AN45" s="364"/>
      <c r="AO45" s="364"/>
      <c r="AP45" s="364"/>
      <c r="AQ45" s="364"/>
      <c r="AR45" s="364"/>
      <c r="AS45" s="364"/>
      <c r="AT45" s="364"/>
      <c r="AU45" s="364"/>
      <c r="AV45" s="364"/>
      <c r="AW45" s="364"/>
      <c r="AX45" s="364"/>
      <c r="AY45" s="365"/>
      <c r="AZ45" s="363"/>
      <c r="BA45" s="364"/>
      <c r="BB45" s="364"/>
      <c r="BC45" s="364"/>
      <c r="BD45" s="364"/>
      <c r="BE45" s="364"/>
      <c r="BF45" s="369"/>
    </row>
    <row r="46" spans="3:58" ht="15" customHeight="1">
      <c r="C46" s="331">
        <f>IF(入力!B37="","",入力!B37)</f>
        <v>7</v>
      </c>
      <c r="D46" s="332"/>
      <c r="E46" s="333"/>
      <c r="F46" s="337" t="str">
        <f>IF(入力!C38="","",入力!C37&amp;"　"&amp;入力!E37&amp;"
"&amp;入力!C38&amp;"　"&amp;入力!E38)</f>
        <v>タカセ　イチル
高瀬　いちる</v>
      </c>
      <c r="G46" s="338"/>
      <c r="H46" s="338"/>
      <c r="I46" s="338"/>
      <c r="J46" s="338"/>
      <c r="K46" s="338"/>
      <c r="L46" s="338"/>
      <c r="M46" s="338"/>
      <c r="N46" s="338"/>
      <c r="O46" s="338"/>
      <c r="P46" s="339"/>
      <c r="Q46" s="343">
        <f>IF(入力!G37="","",入力!G37)</f>
        <v>6</v>
      </c>
      <c r="R46" s="344"/>
      <c r="S46" s="345"/>
      <c r="T46" s="349" t="str">
        <f>IF(入力!I37="","",入力!I37)</f>
        <v>中部小</v>
      </c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1"/>
      <c r="AJ46" s="343">
        <f>IF(入力!M37="","",入力!M37)</f>
        <v>518046002</v>
      </c>
      <c r="AK46" s="344"/>
      <c r="AL46" s="344"/>
      <c r="AM46" s="344"/>
      <c r="AN46" s="344"/>
      <c r="AO46" s="344"/>
      <c r="AP46" s="344"/>
      <c r="AQ46" s="344"/>
      <c r="AR46" s="344"/>
      <c r="AS46" s="344"/>
      <c r="AT46" s="344"/>
      <c r="AU46" s="344"/>
      <c r="AV46" s="344"/>
      <c r="AW46" s="344"/>
      <c r="AX46" s="344"/>
      <c r="AY46" s="345"/>
      <c r="AZ46" s="343">
        <f>IF(入力!P37="","",入力!P37)</f>
        <v>148</v>
      </c>
      <c r="BA46" s="344"/>
      <c r="BB46" s="344"/>
      <c r="BC46" s="344"/>
      <c r="BD46" s="344"/>
      <c r="BE46" s="344"/>
      <c r="BF46" s="355"/>
    </row>
    <row r="47" spans="3:58" ht="15" customHeight="1">
      <c r="C47" s="357"/>
      <c r="D47" s="358"/>
      <c r="E47" s="359"/>
      <c r="F47" s="360"/>
      <c r="G47" s="361"/>
      <c r="H47" s="361"/>
      <c r="I47" s="361"/>
      <c r="J47" s="361"/>
      <c r="K47" s="361"/>
      <c r="L47" s="361"/>
      <c r="M47" s="361"/>
      <c r="N47" s="361"/>
      <c r="O47" s="361"/>
      <c r="P47" s="362"/>
      <c r="Q47" s="363"/>
      <c r="R47" s="364"/>
      <c r="S47" s="365"/>
      <c r="T47" s="366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8"/>
      <c r="AJ47" s="363"/>
      <c r="AK47" s="364"/>
      <c r="AL47" s="364"/>
      <c r="AM47" s="364"/>
      <c r="AN47" s="364"/>
      <c r="AO47" s="364"/>
      <c r="AP47" s="364"/>
      <c r="AQ47" s="364"/>
      <c r="AR47" s="364"/>
      <c r="AS47" s="364"/>
      <c r="AT47" s="364"/>
      <c r="AU47" s="364"/>
      <c r="AV47" s="364"/>
      <c r="AW47" s="364"/>
      <c r="AX47" s="364"/>
      <c r="AY47" s="365"/>
      <c r="AZ47" s="363"/>
      <c r="BA47" s="364"/>
      <c r="BB47" s="364"/>
      <c r="BC47" s="364"/>
      <c r="BD47" s="364"/>
      <c r="BE47" s="364"/>
      <c r="BF47" s="369"/>
    </row>
    <row r="48" spans="3:58" ht="15" customHeight="1">
      <c r="C48" s="331">
        <f>IF(入力!B39="","",入力!B39)</f>
        <v>8</v>
      </c>
      <c r="D48" s="332"/>
      <c r="E48" s="333"/>
      <c r="F48" s="337" t="str">
        <f>IF(入力!C40="","",入力!C39&amp;"　"&amp;入力!E39&amp;"
"&amp;入力!C40&amp;"　"&amp;入力!E40)</f>
        <v>イタミ　リオ
伊丹　莉央</v>
      </c>
      <c r="G48" s="338"/>
      <c r="H48" s="338"/>
      <c r="I48" s="338"/>
      <c r="J48" s="338"/>
      <c r="K48" s="338"/>
      <c r="L48" s="338"/>
      <c r="M48" s="338"/>
      <c r="N48" s="338"/>
      <c r="O48" s="338"/>
      <c r="P48" s="339"/>
      <c r="Q48" s="343">
        <f>IF(入力!G39="","",入力!G39)</f>
        <v>6</v>
      </c>
      <c r="R48" s="344"/>
      <c r="S48" s="345"/>
      <c r="T48" s="349" t="str">
        <f>IF(入力!I39="","",入力!I39)</f>
        <v>鎌ケ谷小</v>
      </c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  <c r="AI48" s="351"/>
      <c r="AJ48" s="343">
        <f>IF(入力!M39="","",入力!M39)</f>
        <v>520425420</v>
      </c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5"/>
      <c r="AZ48" s="343">
        <f>IF(入力!P39="","",入力!P39)</f>
        <v>153</v>
      </c>
      <c r="BA48" s="344"/>
      <c r="BB48" s="344"/>
      <c r="BC48" s="344"/>
      <c r="BD48" s="344"/>
      <c r="BE48" s="344"/>
      <c r="BF48" s="355"/>
    </row>
    <row r="49" spans="3:58" ht="15" customHeight="1">
      <c r="C49" s="357"/>
      <c r="D49" s="358"/>
      <c r="E49" s="359"/>
      <c r="F49" s="360"/>
      <c r="G49" s="361"/>
      <c r="H49" s="361"/>
      <c r="I49" s="361"/>
      <c r="J49" s="361"/>
      <c r="K49" s="361"/>
      <c r="L49" s="361"/>
      <c r="M49" s="361"/>
      <c r="N49" s="361"/>
      <c r="O49" s="361"/>
      <c r="P49" s="362"/>
      <c r="Q49" s="363"/>
      <c r="R49" s="364"/>
      <c r="S49" s="365"/>
      <c r="T49" s="366"/>
      <c r="U49" s="367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  <c r="AF49" s="367"/>
      <c r="AG49" s="367"/>
      <c r="AH49" s="367"/>
      <c r="AI49" s="368"/>
      <c r="AJ49" s="363"/>
      <c r="AK49" s="364"/>
      <c r="AL49" s="364"/>
      <c r="AM49" s="364"/>
      <c r="AN49" s="364"/>
      <c r="AO49" s="364"/>
      <c r="AP49" s="364"/>
      <c r="AQ49" s="364"/>
      <c r="AR49" s="364"/>
      <c r="AS49" s="364"/>
      <c r="AT49" s="364"/>
      <c r="AU49" s="364"/>
      <c r="AV49" s="364"/>
      <c r="AW49" s="364"/>
      <c r="AX49" s="364"/>
      <c r="AY49" s="365"/>
      <c r="AZ49" s="363"/>
      <c r="BA49" s="364"/>
      <c r="BB49" s="364"/>
      <c r="BC49" s="364"/>
      <c r="BD49" s="364"/>
      <c r="BE49" s="364"/>
      <c r="BF49" s="369"/>
    </row>
    <row r="50" spans="3:58" ht="15" customHeight="1">
      <c r="C50" s="331">
        <f>IF(入力!B41="","",入力!B41)</f>
        <v>9</v>
      </c>
      <c r="D50" s="332"/>
      <c r="E50" s="333"/>
      <c r="F50" s="337" t="str">
        <f>IF(入力!C42="","",入力!C41&amp;"　"&amp;入力!E41&amp;"
"&amp;入力!C42&amp;"　"&amp;入力!E42)</f>
        <v>ヤマダ　ハルミ
山田　春海</v>
      </c>
      <c r="G50" s="338"/>
      <c r="H50" s="338"/>
      <c r="I50" s="338"/>
      <c r="J50" s="338"/>
      <c r="K50" s="338"/>
      <c r="L50" s="338"/>
      <c r="M50" s="338"/>
      <c r="N50" s="338"/>
      <c r="O50" s="338"/>
      <c r="P50" s="339"/>
      <c r="Q50" s="343">
        <f>IF(入力!G41="","",入力!G41)</f>
        <v>5</v>
      </c>
      <c r="R50" s="344"/>
      <c r="S50" s="345"/>
      <c r="T50" s="349" t="str">
        <f>IF(入力!I41="","",入力!I41)</f>
        <v>鎌ケ谷小</v>
      </c>
      <c r="U50" s="350"/>
      <c r="V50" s="350"/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  <c r="AG50" s="350"/>
      <c r="AH50" s="350"/>
      <c r="AI50" s="351"/>
      <c r="AJ50" s="343">
        <f>IF(入力!M41="","",入力!M41)</f>
        <v>518606558</v>
      </c>
      <c r="AK50" s="344"/>
      <c r="AL50" s="344"/>
      <c r="AM50" s="344"/>
      <c r="AN50" s="344"/>
      <c r="AO50" s="344"/>
      <c r="AP50" s="344"/>
      <c r="AQ50" s="344"/>
      <c r="AR50" s="344"/>
      <c r="AS50" s="344"/>
      <c r="AT50" s="344"/>
      <c r="AU50" s="344"/>
      <c r="AV50" s="344"/>
      <c r="AW50" s="344"/>
      <c r="AX50" s="344"/>
      <c r="AY50" s="345"/>
      <c r="AZ50" s="343">
        <f>IF(入力!P41="","",入力!P41)</f>
        <v>145</v>
      </c>
      <c r="BA50" s="344"/>
      <c r="BB50" s="344"/>
      <c r="BC50" s="344"/>
      <c r="BD50" s="344"/>
      <c r="BE50" s="344"/>
      <c r="BF50" s="355"/>
    </row>
    <row r="51" spans="3:58" ht="15" customHeight="1">
      <c r="C51" s="357"/>
      <c r="D51" s="358"/>
      <c r="E51" s="359"/>
      <c r="F51" s="360"/>
      <c r="G51" s="361"/>
      <c r="H51" s="361"/>
      <c r="I51" s="361"/>
      <c r="J51" s="361"/>
      <c r="K51" s="361"/>
      <c r="L51" s="361"/>
      <c r="M51" s="361"/>
      <c r="N51" s="361"/>
      <c r="O51" s="361"/>
      <c r="P51" s="362"/>
      <c r="Q51" s="363"/>
      <c r="R51" s="364"/>
      <c r="S51" s="365"/>
      <c r="T51" s="366"/>
      <c r="U51" s="367"/>
      <c r="V51" s="367"/>
      <c r="W51" s="367"/>
      <c r="X51" s="367"/>
      <c r="Y51" s="367"/>
      <c r="Z51" s="367"/>
      <c r="AA51" s="367"/>
      <c r="AB51" s="367"/>
      <c r="AC51" s="367"/>
      <c r="AD51" s="367"/>
      <c r="AE51" s="367"/>
      <c r="AF51" s="367"/>
      <c r="AG51" s="367"/>
      <c r="AH51" s="367"/>
      <c r="AI51" s="368"/>
      <c r="AJ51" s="363"/>
      <c r="AK51" s="364"/>
      <c r="AL51" s="364"/>
      <c r="AM51" s="364"/>
      <c r="AN51" s="364"/>
      <c r="AO51" s="364"/>
      <c r="AP51" s="364"/>
      <c r="AQ51" s="364"/>
      <c r="AR51" s="364"/>
      <c r="AS51" s="364"/>
      <c r="AT51" s="364"/>
      <c r="AU51" s="364"/>
      <c r="AV51" s="364"/>
      <c r="AW51" s="364"/>
      <c r="AX51" s="364"/>
      <c r="AY51" s="365"/>
      <c r="AZ51" s="363"/>
      <c r="BA51" s="364"/>
      <c r="BB51" s="364"/>
      <c r="BC51" s="364"/>
      <c r="BD51" s="364"/>
      <c r="BE51" s="364"/>
      <c r="BF51" s="369"/>
    </row>
    <row r="52" spans="3:58" ht="15" customHeight="1">
      <c r="C52" s="331">
        <f>IF(入力!B43="","",入力!B43)</f>
        <v>10</v>
      </c>
      <c r="D52" s="332"/>
      <c r="E52" s="333"/>
      <c r="F52" s="337" t="str">
        <f>IF(入力!C44="","",入力!C43&amp;"　"&amp;入力!E43&amp;"
"&amp;入力!C44&amp;"　"&amp;入力!E44)</f>
        <v>ミフネ　ルカ
三船　瑠香</v>
      </c>
      <c r="G52" s="338"/>
      <c r="H52" s="338"/>
      <c r="I52" s="338"/>
      <c r="J52" s="338"/>
      <c r="K52" s="338"/>
      <c r="L52" s="338"/>
      <c r="M52" s="338"/>
      <c r="N52" s="338"/>
      <c r="O52" s="338"/>
      <c r="P52" s="339"/>
      <c r="Q52" s="343">
        <f>IF(入力!G43="","",入力!G43)</f>
        <v>5</v>
      </c>
      <c r="R52" s="344"/>
      <c r="S52" s="345"/>
      <c r="T52" s="349" t="str">
        <f>IF(入力!I43="","",入力!I43)</f>
        <v>中部小</v>
      </c>
      <c r="U52" s="350"/>
      <c r="V52" s="350"/>
      <c r="W52" s="350"/>
      <c r="X52" s="350"/>
      <c r="Y52" s="350"/>
      <c r="Z52" s="350"/>
      <c r="AA52" s="350"/>
      <c r="AB52" s="350"/>
      <c r="AC52" s="350"/>
      <c r="AD52" s="350"/>
      <c r="AE52" s="350"/>
      <c r="AF52" s="350"/>
      <c r="AG52" s="350"/>
      <c r="AH52" s="350"/>
      <c r="AI52" s="351"/>
      <c r="AJ52" s="343">
        <f>IF(入力!M43="","",入力!M43)</f>
        <v>519395222</v>
      </c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  <c r="AX52" s="344"/>
      <c r="AY52" s="345"/>
      <c r="AZ52" s="343">
        <f>IF(入力!P43="","",入力!P43)</f>
        <v>134</v>
      </c>
      <c r="BA52" s="344"/>
      <c r="BB52" s="344"/>
      <c r="BC52" s="344"/>
      <c r="BD52" s="344"/>
      <c r="BE52" s="344"/>
      <c r="BF52" s="355"/>
    </row>
    <row r="53" spans="3:58" ht="15" customHeight="1">
      <c r="C53" s="357"/>
      <c r="D53" s="358"/>
      <c r="E53" s="359"/>
      <c r="F53" s="360"/>
      <c r="G53" s="361"/>
      <c r="H53" s="361"/>
      <c r="I53" s="361"/>
      <c r="J53" s="361"/>
      <c r="K53" s="361"/>
      <c r="L53" s="361"/>
      <c r="M53" s="361"/>
      <c r="N53" s="361"/>
      <c r="O53" s="361"/>
      <c r="P53" s="362"/>
      <c r="Q53" s="363"/>
      <c r="R53" s="364"/>
      <c r="S53" s="365"/>
      <c r="T53" s="366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8"/>
      <c r="AJ53" s="363"/>
      <c r="AK53" s="364"/>
      <c r="AL53" s="364"/>
      <c r="AM53" s="364"/>
      <c r="AN53" s="364"/>
      <c r="AO53" s="364"/>
      <c r="AP53" s="364"/>
      <c r="AQ53" s="364"/>
      <c r="AR53" s="364"/>
      <c r="AS53" s="364"/>
      <c r="AT53" s="364"/>
      <c r="AU53" s="364"/>
      <c r="AV53" s="364"/>
      <c r="AW53" s="364"/>
      <c r="AX53" s="364"/>
      <c r="AY53" s="365"/>
      <c r="AZ53" s="363"/>
      <c r="BA53" s="364"/>
      <c r="BB53" s="364"/>
      <c r="BC53" s="364"/>
      <c r="BD53" s="364"/>
      <c r="BE53" s="364"/>
      <c r="BF53" s="369"/>
    </row>
    <row r="54" spans="3:58" ht="15" customHeight="1">
      <c r="C54" s="331">
        <f>IF(入力!B45="","",入力!B45)</f>
        <v>11</v>
      </c>
      <c r="D54" s="332"/>
      <c r="E54" s="333"/>
      <c r="F54" s="337" t="str">
        <f>IF(入力!C46="","",入力!C45&amp;"　"&amp;入力!E45&amp;"
"&amp;入力!C46&amp;"　"&amp;入力!E46)</f>
        <v>タカナシ　アヤネ
髙梨　彩音</v>
      </c>
      <c r="G54" s="338"/>
      <c r="H54" s="338"/>
      <c r="I54" s="338"/>
      <c r="J54" s="338"/>
      <c r="K54" s="338"/>
      <c r="L54" s="338"/>
      <c r="M54" s="338"/>
      <c r="N54" s="338"/>
      <c r="O54" s="338"/>
      <c r="P54" s="339"/>
      <c r="Q54" s="343">
        <f>IF(入力!G45="","",入力!G45)</f>
        <v>5</v>
      </c>
      <c r="R54" s="344"/>
      <c r="S54" s="345"/>
      <c r="T54" s="349" t="str">
        <f>IF(入力!I45="","",入力!I45)</f>
        <v>中部小</v>
      </c>
      <c r="U54" s="350"/>
      <c r="V54" s="350"/>
      <c r="W54" s="350"/>
      <c r="X54" s="350"/>
      <c r="Y54" s="350"/>
      <c r="Z54" s="350"/>
      <c r="AA54" s="350"/>
      <c r="AB54" s="350"/>
      <c r="AC54" s="350"/>
      <c r="AD54" s="350"/>
      <c r="AE54" s="350"/>
      <c r="AF54" s="350"/>
      <c r="AG54" s="350"/>
      <c r="AH54" s="350"/>
      <c r="AI54" s="351"/>
      <c r="AJ54" s="343">
        <f>IF(入力!M45="","",入力!M45)</f>
        <v>521541105</v>
      </c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4"/>
      <c r="AX54" s="344"/>
      <c r="AY54" s="345"/>
      <c r="AZ54" s="343">
        <f>IF(入力!P45="","",入力!P45)</f>
        <v>142</v>
      </c>
      <c r="BA54" s="344"/>
      <c r="BB54" s="344"/>
      <c r="BC54" s="344"/>
      <c r="BD54" s="344"/>
      <c r="BE54" s="344"/>
      <c r="BF54" s="355"/>
    </row>
    <row r="55" spans="3:58" ht="15" customHeight="1">
      <c r="C55" s="357"/>
      <c r="D55" s="358"/>
      <c r="E55" s="359"/>
      <c r="F55" s="360"/>
      <c r="G55" s="361"/>
      <c r="H55" s="361"/>
      <c r="I55" s="361"/>
      <c r="J55" s="361"/>
      <c r="K55" s="361"/>
      <c r="L55" s="361"/>
      <c r="M55" s="361"/>
      <c r="N55" s="361"/>
      <c r="O55" s="361"/>
      <c r="P55" s="362"/>
      <c r="Q55" s="363"/>
      <c r="R55" s="364"/>
      <c r="S55" s="365"/>
      <c r="T55" s="366"/>
      <c r="U55" s="367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  <c r="AH55" s="367"/>
      <c r="AI55" s="368"/>
      <c r="AJ55" s="363"/>
      <c r="AK55" s="364"/>
      <c r="AL55" s="364"/>
      <c r="AM55" s="364"/>
      <c r="AN55" s="364"/>
      <c r="AO55" s="364"/>
      <c r="AP55" s="364"/>
      <c r="AQ55" s="364"/>
      <c r="AR55" s="364"/>
      <c r="AS55" s="364"/>
      <c r="AT55" s="364"/>
      <c r="AU55" s="364"/>
      <c r="AV55" s="364"/>
      <c r="AW55" s="364"/>
      <c r="AX55" s="364"/>
      <c r="AY55" s="365"/>
      <c r="AZ55" s="363"/>
      <c r="BA55" s="364"/>
      <c r="BB55" s="364"/>
      <c r="BC55" s="364"/>
      <c r="BD55" s="364"/>
      <c r="BE55" s="364"/>
      <c r="BF55" s="369"/>
    </row>
    <row r="56" spans="3:58" ht="15" customHeight="1">
      <c r="C56" s="331">
        <f>IF(入力!B47="","",入力!B47)</f>
        <v>12</v>
      </c>
      <c r="D56" s="332"/>
      <c r="E56" s="333"/>
      <c r="F56" s="337" t="str">
        <f>IF(入力!C48="","",入力!C47&amp;"　"&amp;入力!E47&amp;"
"&amp;入力!C48&amp;"　"&amp;入力!E48)</f>
        <v/>
      </c>
      <c r="G56" s="338"/>
      <c r="H56" s="338"/>
      <c r="I56" s="338"/>
      <c r="J56" s="338"/>
      <c r="K56" s="338"/>
      <c r="L56" s="338"/>
      <c r="M56" s="338"/>
      <c r="N56" s="338"/>
      <c r="O56" s="338"/>
      <c r="P56" s="339"/>
      <c r="Q56" s="343" t="str">
        <f>IF(入力!G47="","",入力!G47)</f>
        <v/>
      </c>
      <c r="R56" s="344"/>
      <c r="S56" s="345"/>
      <c r="T56" s="349" t="str">
        <f>IF(入力!I47="","",入力!I47)</f>
        <v/>
      </c>
      <c r="U56" s="350"/>
      <c r="V56" s="350"/>
      <c r="W56" s="350"/>
      <c r="X56" s="350"/>
      <c r="Y56" s="350"/>
      <c r="Z56" s="350"/>
      <c r="AA56" s="350"/>
      <c r="AB56" s="350"/>
      <c r="AC56" s="350"/>
      <c r="AD56" s="350"/>
      <c r="AE56" s="350"/>
      <c r="AF56" s="350"/>
      <c r="AG56" s="350"/>
      <c r="AH56" s="350"/>
      <c r="AI56" s="351"/>
      <c r="AJ56" s="343" t="str">
        <f>IF(入力!M47="","",入力!M47)</f>
        <v/>
      </c>
      <c r="AK56" s="344"/>
      <c r="AL56" s="344"/>
      <c r="AM56" s="344"/>
      <c r="AN56" s="344"/>
      <c r="AO56" s="344"/>
      <c r="AP56" s="344"/>
      <c r="AQ56" s="344"/>
      <c r="AR56" s="344"/>
      <c r="AS56" s="344"/>
      <c r="AT56" s="344"/>
      <c r="AU56" s="344"/>
      <c r="AV56" s="344"/>
      <c r="AW56" s="344"/>
      <c r="AX56" s="344"/>
      <c r="AY56" s="345"/>
      <c r="AZ56" s="343" t="str">
        <f>IF(入力!P47="","",入力!P47)</f>
        <v/>
      </c>
      <c r="BA56" s="344"/>
      <c r="BB56" s="344"/>
      <c r="BC56" s="344"/>
      <c r="BD56" s="344"/>
      <c r="BE56" s="344"/>
      <c r="BF56" s="355"/>
    </row>
    <row r="57" spans="3:58" ht="15" customHeight="1">
      <c r="C57" s="334"/>
      <c r="D57" s="335"/>
      <c r="E57" s="336"/>
      <c r="F57" s="340"/>
      <c r="G57" s="341"/>
      <c r="H57" s="341"/>
      <c r="I57" s="341"/>
      <c r="J57" s="341"/>
      <c r="K57" s="341"/>
      <c r="L57" s="341"/>
      <c r="M57" s="341"/>
      <c r="N57" s="341"/>
      <c r="O57" s="341"/>
      <c r="P57" s="342"/>
      <c r="Q57" s="346"/>
      <c r="R57" s="347"/>
      <c r="S57" s="348"/>
      <c r="T57" s="352"/>
      <c r="U57" s="353"/>
      <c r="V57" s="353"/>
      <c r="W57" s="353"/>
      <c r="X57" s="353"/>
      <c r="Y57" s="353"/>
      <c r="Z57" s="353"/>
      <c r="AA57" s="353"/>
      <c r="AB57" s="353"/>
      <c r="AC57" s="353"/>
      <c r="AD57" s="353"/>
      <c r="AE57" s="353"/>
      <c r="AF57" s="353"/>
      <c r="AG57" s="353"/>
      <c r="AH57" s="353"/>
      <c r="AI57" s="354"/>
      <c r="AJ57" s="346"/>
      <c r="AK57" s="347"/>
      <c r="AL57" s="347"/>
      <c r="AM57" s="347"/>
      <c r="AN57" s="347"/>
      <c r="AO57" s="347"/>
      <c r="AP57" s="347"/>
      <c r="AQ57" s="347"/>
      <c r="AR57" s="347"/>
      <c r="AS57" s="347"/>
      <c r="AT57" s="347"/>
      <c r="AU57" s="347"/>
      <c r="AV57" s="347"/>
      <c r="AW57" s="347"/>
      <c r="AX57" s="347"/>
      <c r="AY57" s="348"/>
      <c r="AZ57" s="346"/>
      <c r="BA57" s="347"/>
      <c r="BB57" s="347"/>
      <c r="BC57" s="347"/>
      <c r="BD57" s="347"/>
      <c r="BE57" s="347"/>
      <c r="BF57" s="356"/>
    </row>
    <row r="58" spans="3:58" ht="5.25" customHeight="1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</row>
    <row r="59" spans="3:58">
      <c r="C59" s="34" t="s">
        <v>178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</row>
    <row r="60" spans="3:58">
      <c r="C60" s="34" t="s">
        <v>179</v>
      </c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</row>
    <row r="61" spans="3:58">
      <c r="C61" s="34" t="s">
        <v>180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</row>
    <row r="62" spans="3:58">
      <c r="C62" s="34" t="s">
        <v>181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</row>
    <row r="63" spans="3:58">
      <c r="C63" s="34" t="s">
        <v>182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70"/>
      <c r="AS63" s="370"/>
      <c r="AT63" s="370"/>
      <c r="AU63" s="370"/>
      <c r="AV63" s="370"/>
      <c r="AW63" s="370"/>
      <c r="AX63" s="370"/>
      <c r="AY63" s="370"/>
      <c r="AZ63" s="370"/>
      <c r="BA63" s="370"/>
      <c r="BB63" s="370"/>
      <c r="BC63" s="370"/>
      <c r="BD63" s="370"/>
      <c r="BE63" s="370" t="s">
        <v>183</v>
      </c>
      <c r="BF63" s="370"/>
    </row>
    <row r="64" spans="3:58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 t="s">
        <v>184</v>
      </c>
      <c r="AL64" s="34"/>
      <c r="AM64" s="34"/>
      <c r="AN64" s="34"/>
      <c r="AO64" s="34"/>
      <c r="AP64" s="34"/>
      <c r="AQ64" s="34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</row>
    <row r="65" spans="3:58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</row>
  </sheetData>
  <sheetProtection sheet="1"/>
  <mergeCells count="168">
    <mergeCell ref="AZ34:BF35"/>
    <mergeCell ref="T28:V29"/>
    <mergeCell ref="W28:Y29"/>
    <mergeCell ref="AU28:AW29"/>
    <mergeCell ref="R22:S23"/>
    <mergeCell ref="T22:V23"/>
    <mergeCell ref="W22:Y23"/>
    <mergeCell ref="AU22:AW23"/>
    <mergeCell ref="R28:S29"/>
    <mergeCell ref="T24:V25"/>
    <mergeCell ref="W24:Y25"/>
    <mergeCell ref="AU24:AW25"/>
    <mergeCell ref="R26:S27"/>
    <mergeCell ref="R24:S25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0:E51"/>
    <mergeCell ref="F50:P51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T26:V27"/>
    <mergeCell ref="W26:Y27"/>
    <mergeCell ref="AU26:AW27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Y17:AI18"/>
    <mergeCell ref="C8:Q10"/>
    <mergeCell ref="C16:G18"/>
  </mergeCells>
  <phoneticPr fontId="36"/>
  <pageMargins left="0.235416666666667" right="0.235416666666667" top="0.35416666666666702" bottom="0.35416666666666702" header="0.118055555555556" footer="0.118055555555556"/>
  <pageSetup paperSize="9" scale="99" orientation="portrait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zoomScaleSheetLayoutView="100" workbookViewId="0">
      <selection sqref="A1:O1"/>
    </sheetView>
  </sheetViews>
  <sheetFormatPr defaultColWidth="9" defaultRowHeight="14.5"/>
  <cols>
    <col min="1" max="2" width="6.08984375" style="25" customWidth="1"/>
    <col min="3" max="6" width="7.36328125" style="25" customWidth="1"/>
    <col min="7" max="15" width="6.08984375" style="25" customWidth="1"/>
    <col min="16" max="22" width="6.6328125" style="25" customWidth="1"/>
    <col min="23" max="16384" width="9" style="25"/>
  </cols>
  <sheetData>
    <row r="1" spans="1:15" ht="28.5">
      <c r="A1" s="433" t="s">
        <v>185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5" customHeight="1">
      <c r="A2" s="265" t="s">
        <v>136</v>
      </c>
      <c r="B2" s="265"/>
      <c r="C2" s="275" t="str">
        <f>IF(入力!C3="","",入力!C3)</f>
        <v>鎌ヶ谷中部</v>
      </c>
      <c r="D2" s="275"/>
      <c r="E2" s="275"/>
      <c r="F2" s="275"/>
      <c r="G2" s="275"/>
      <c r="H2" s="275"/>
      <c r="I2" s="275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5" customHeight="1">
      <c r="A3" s="265"/>
      <c r="B3" s="265"/>
      <c r="C3" s="275"/>
      <c r="D3" s="275"/>
      <c r="E3" s="275"/>
      <c r="F3" s="275"/>
      <c r="G3" s="275"/>
      <c r="H3" s="275"/>
      <c r="I3" s="275"/>
      <c r="J3" s="265"/>
      <c r="K3" s="265"/>
      <c r="L3" s="265"/>
      <c r="M3" s="265"/>
      <c r="N3" s="265"/>
      <c r="O3" s="265"/>
    </row>
    <row r="4" spans="1:15" ht="15" customHeight="1">
      <c r="A4" s="265" t="s">
        <v>137</v>
      </c>
      <c r="B4" s="265"/>
      <c r="C4" s="276">
        <f>IF(入力!C4="","",IF(入力!C5="",入力!C4,入力!C4&amp;"　　"&amp;入力!C5))</f>
        <v>430150895</v>
      </c>
      <c r="D4" s="277"/>
      <c r="E4" s="277"/>
      <c r="F4" s="277"/>
      <c r="G4" s="277"/>
      <c r="H4" s="277"/>
      <c r="I4" s="277"/>
      <c r="J4" s="26"/>
      <c r="K4" s="26"/>
      <c r="L4" s="26"/>
      <c r="M4" s="26"/>
      <c r="N4" s="26"/>
      <c r="O4" s="27"/>
    </row>
    <row r="5" spans="1:15" ht="15" customHeight="1">
      <c r="A5" s="265"/>
      <c r="B5" s="265"/>
      <c r="C5" s="278"/>
      <c r="D5" s="279"/>
      <c r="E5" s="279"/>
      <c r="F5" s="279"/>
      <c r="G5" s="279"/>
      <c r="H5" s="279"/>
      <c r="I5" s="279"/>
      <c r="J5" s="262" t="s">
        <v>138</v>
      </c>
      <c r="K5" s="262"/>
      <c r="L5" s="262"/>
      <c r="M5" s="262"/>
      <c r="N5" s="262"/>
      <c r="O5" s="263"/>
    </row>
    <row r="6" spans="1:15" ht="12" customHeight="1">
      <c r="A6" s="265" t="s">
        <v>25</v>
      </c>
      <c r="B6" s="265"/>
      <c r="C6" s="268" t="str">
        <f>IF(入力!C8="","",入力!C8&amp;"　"&amp;入力!E8)</f>
        <v>西脇　英次</v>
      </c>
      <c r="D6" s="269"/>
      <c r="E6" s="269"/>
      <c r="F6" s="269"/>
      <c r="G6" s="264" t="s">
        <v>28</v>
      </c>
      <c r="H6" s="264"/>
      <c r="I6" s="264"/>
      <c r="J6" s="264" t="s">
        <v>29</v>
      </c>
      <c r="K6" s="264"/>
      <c r="L6" s="264"/>
      <c r="M6" s="264" t="s">
        <v>30</v>
      </c>
      <c r="N6" s="264"/>
      <c r="O6" s="264"/>
    </row>
    <row r="7" spans="1:15" ht="13.5" customHeight="1">
      <c r="A7" s="265"/>
      <c r="B7" s="265"/>
      <c r="C7" s="270"/>
      <c r="D7" s="271"/>
      <c r="E7" s="271"/>
      <c r="F7" s="271"/>
      <c r="G7" s="274">
        <f>IF(入力!G7="","",入力!G7)</f>
        <v>518760908</v>
      </c>
      <c r="H7" s="274"/>
      <c r="I7" s="274"/>
      <c r="J7" s="274">
        <f>IF(入力!J7="","",入力!J7)</f>
        <v>16935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5"/>
      <c r="B8" s="265"/>
      <c r="C8" s="272"/>
      <c r="D8" s="273"/>
      <c r="E8" s="273"/>
      <c r="F8" s="273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5" customHeight="1">
      <c r="A9" s="265" t="s">
        <v>48</v>
      </c>
      <c r="B9" s="265"/>
      <c r="C9" s="268" t="str">
        <f>IF(入力!C10="","",入力!C10&amp;"　"&amp;入力!E10)</f>
        <v>酒井　幸二</v>
      </c>
      <c r="D9" s="269"/>
      <c r="E9" s="269"/>
      <c r="F9" s="269"/>
      <c r="G9" s="274">
        <f>IF(入力!G9="","",入力!G9)</f>
        <v>518611842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221CS18643</v>
      </c>
      <c r="N9" s="274"/>
      <c r="O9" s="274"/>
    </row>
    <row r="10" spans="1:15" ht="14.5" customHeight="1">
      <c r="A10" s="265"/>
      <c r="B10" s="265"/>
      <c r="C10" s="272"/>
      <c r="D10" s="273"/>
      <c r="E10" s="273"/>
      <c r="F10" s="273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5" customHeight="1">
      <c r="A11" s="265" t="s">
        <v>57</v>
      </c>
      <c r="B11" s="265"/>
      <c r="C11" s="268" t="str">
        <f>IF(入力!C12="","",入力!C12&amp;"　"&amp;入力!E12)</f>
        <v>樋口　清美</v>
      </c>
      <c r="D11" s="269"/>
      <c r="E11" s="269"/>
      <c r="F11" s="269"/>
      <c r="G11" s="274">
        <f>IF(入力!G11="","",入力!G11)</f>
        <v>520736229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5" customHeight="1">
      <c r="A12" s="265"/>
      <c r="B12" s="265"/>
      <c r="C12" s="272"/>
      <c r="D12" s="273"/>
      <c r="E12" s="273"/>
      <c r="F12" s="273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5" t="s">
        <v>68</v>
      </c>
      <c r="B13" s="265"/>
      <c r="C13" s="268" t="str">
        <f>IF(入力!C14="","",入力!C14&amp;"　"&amp;入力!E14)</f>
        <v>酒井　幸二</v>
      </c>
      <c r="D13" s="269"/>
      <c r="E13" s="269"/>
      <c r="F13" s="269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265"/>
      <c r="B14" s="265"/>
      <c r="C14" s="272"/>
      <c r="D14" s="273"/>
      <c r="E14" s="273"/>
      <c r="F14" s="273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265" t="s">
        <v>139</v>
      </c>
      <c r="B15" s="265"/>
      <c r="C15" s="268" t="str">
        <f>IF(入力!C16="","",入力!C16&amp;"　"&amp;入力!E16)</f>
        <v>西脇　英次</v>
      </c>
      <c r="D15" s="269"/>
      <c r="E15" s="269"/>
      <c r="F15" s="266" t="s">
        <v>140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265"/>
      <c r="B16" s="265"/>
      <c r="C16" s="272"/>
      <c r="D16" s="273"/>
      <c r="E16" s="273"/>
      <c r="F16" s="267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ht="14.5" customHeight="1">
      <c r="A17" s="265" t="s">
        <v>70</v>
      </c>
      <c r="B17" s="265"/>
      <c r="C17" s="275" t="str">
        <f>IF(入力!C17="","",入力!C17&amp;"　"&amp;入力!E17)</f>
        <v>鎌ケ谷市道野辺中央4-12-32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5" customHeight="1">
      <c r="A18" s="265"/>
      <c r="B18" s="26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5" customHeight="1">
      <c r="A19" s="265" t="s">
        <v>71</v>
      </c>
      <c r="B19" s="265"/>
      <c r="C19" s="275" t="str">
        <f>IF(入力!C19="","",入力!C19&amp;"　"&amp;入力!E19)</f>
        <v>047-446-1551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5" customHeight="1">
      <c r="A20" s="265"/>
      <c r="B20" s="26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5" customHeight="1">
      <c r="A21" s="265" t="s">
        <v>72</v>
      </c>
      <c r="B21" s="265"/>
      <c r="C21" s="275" t="str">
        <f>IF(入力!C21="","",入力!C21&amp;"－"&amp;入力!E21&amp;"－"&amp;入力!G21)</f>
        <v>090－2754－0822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5" customHeight="1">
      <c r="A22" s="265"/>
      <c r="B22" s="26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5"/>
      <c r="B23" s="265" t="s">
        <v>74</v>
      </c>
      <c r="C23" s="265" t="s">
        <v>141</v>
      </c>
      <c r="D23" s="265"/>
      <c r="E23" s="265"/>
      <c r="F23" s="265"/>
      <c r="G23" s="265" t="s">
        <v>77</v>
      </c>
      <c r="H23" s="265"/>
      <c r="I23" s="265" t="s">
        <v>78</v>
      </c>
      <c r="J23" s="265"/>
      <c r="K23" s="265"/>
      <c r="L23" s="265"/>
      <c r="M23" s="265" t="s">
        <v>79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8" t="str">
        <f>IF(入力!C26="","",入力!C26&amp;"　"&amp;入力!E26)</f>
        <v>畠山　珠里</v>
      </c>
      <c r="D25" s="269"/>
      <c r="E25" s="269"/>
      <c r="F25" s="269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白井第三小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518874339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2"/>
      <c r="D26" s="273"/>
      <c r="E26" s="273"/>
      <c r="F26" s="273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8" t="str">
        <f>IF(入力!C28="","",入力!C28&amp;"　"&amp;入力!E28)</f>
        <v>井口　結葉</v>
      </c>
      <c r="D27" s="269"/>
      <c r="E27" s="269"/>
      <c r="F27" s="269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白井第三小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516020561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2"/>
      <c r="D28" s="273"/>
      <c r="E28" s="273"/>
      <c r="F28" s="273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8" t="str">
        <f>IF(入力!C30="","",入力!C30&amp;"　"&amp;入力!E30)</f>
        <v>樋口　風花</v>
      </c>
      <c r="D29" s="269"/>
      <c r="E29" s="269"/>
      <c r="F29" s="269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曽谷小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518624163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2"/>
      <c r="D30" s="273"/>
      <c r="E30" s="273"/>
      <c r="F30" s="273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8" t="str">
        <f>IF(入力!C32="","",入力!C32&amp;"　"&amp;入力!E32)</f>
        <v>花立　羽琉</v>
      </c>
      <c r="D31" s="269"/>
      <c r="E31" s="269"/>
      <c r="F31" s="269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中部小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516110739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2"/>
      <c r="D32" s="273"/>
      <c r="E32" s="273"/>
      <c r="F32" s="273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8" t="str">
        <f>IF(入力!C34="","",入力!C34&amp;"　"&amp;入力!E34)</f>
        <v>浅倉　そら</v>
      </c>
      <c r="D33" s="269"/>
      <c r="E33" s="269"/>
      <c r="F33" s="269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中部小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518798437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2"/>
      <c r="D34" s="273"/>
      <c r="E34" s="273"/>
      <c r="F34" s="273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8" t="str">
        <f>IF(入力!C36="","",入力!C36&amp;"　"&amp;入力!E36)</f>
        <v>平山　希華</v>
      </c>
      <c r="D35" s="269"/>
      <c r="E35" s="269"/>
      <c r="F35" s="269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鎌ケ谷小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519883323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2"/>
      <c r="D36" s="273"/>
      <c r="E36" s="273"/>
      <c r="F36" s="273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8" t="str">
        <f>IF(入力!C38="","",入力!C38&amp;"　"&amp;入力!E38)</f>
        <v>高瀬　いちる</v>
      </c>
      <c r="D37" s="269"/>
      <c r="E37" s="269"/>
      <c r="F37" s="269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中部小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518046002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2"/>
      <c r="D38" s="273"/>
      <c r="E38" s="273"/>
      <c r="F38" s="273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8" t="str">
        <f>IF(入力!C40="","",入力!C40&amp;"　"&amp;入力!E40)</f>
        <v>伊丹　莉央</v>
      </c>
      <c r="D39" s="269"/>
      <c r="E39" s="269"/>
      <c r="F39" s="269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鎌ケ谷小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520425420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2"/>
      <c r="D40" s="273"/>
      <c r="E40" s="273"/>
      <c r="F40" s="273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8" t="str">
        <f>IF(入力!C42="","",入力!C42&amp;"　"&amp;入力!E42)</f>
        <v>山田　春海</v>
      </c>
      <c r="D41" s="269"/>
      <c r="E41" s="269"/>
      <c r="F41" s="269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鎌ケ谷小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518606558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2"/>
      <c r="D42" s="273"/>
      <c r="E42" s="273"/>
      <c r="F42" s="273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8" t="str">
        <f>IF(入力!C44="","",入力!C44&amp;"　"&amp;入力!E44)</f>
        <v>三船　瑠香</v>
      </c>
      <c r="D43" s="269"/>
      <c r="E43" s="269"/>
      <c r="F43" s="269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中部小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519395222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2"/>
      <c r="D44" s="273"/>
      <c r="E44" s="273"/>
      <c r="F44" s="273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8" t="str">
        <f>IF(入力!C46="","",入力!C46&amp;"　"&amp;入力!E46)</f>
        <v>髙梨　彩音</v>
      </c>
      <c r="D45" s="269"/>
      <c r="E45" s="269"/>
      <c r="F45" s="269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中部小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521541105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2"/>
      <c r="D46" s="273"/>
      <c r="E46" s="273"/>
      <c r="F46" s="273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8" t="str">
        <f>IF(入力!C48="","",入力!C48&amp;"　"&amp;入力!E48)</f>
        <v/>
      </c>
      <c r="D47" s="269"/>
      <c r="E47" s="269"/>
      <c r="F47" s="269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2"/>
      <c r="D48" s="273"/>
      <c r="E48" s="273"/>
      <c r="F48" s="273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2"/>
      <c r="D50" s="273"/>
      <c r="E50" s="273"/>
      <c r="F50" s="273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2"/>
      <c r="D52" s="273"/>
      <c r="E52" s="273"/>
      <c r="F52" s="273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2:B3"/>
    <mergeCell ref="C2:I3"/>
    <mergeCell ref="J2:O3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C29:F30"/>
    <mergeCell ref="G29:H30"/>
    <mergeCell ref="M41:O42"/>
    <mergeCell ref="I37:L38"/>
    <mergeCell ref="M37:O38"/>
    <mergeCell ref="C35:F36"/>
    <mergeCell ref="G35:H36"/>
    <mergeCell ref="I35:L36"/>
    <mergeCell ref="M35:O36"/>
    <mergeCell ref="C37:F38"/>
    <mergeCell ref="G37:H38"/>
    <mergeCell ref="C39:F40"/>
    <mergeCell ref="G39:H40"/>
    <mergeCell ref="I39:L40"/>
    <mergeCell ref="M39:O40"/>
    <mergeCell ref="C41:F42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41:L42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I27:L28"/>
    <mergeCell ref="M27:O28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</mergeCells>
  <phoneticPr fontId="36"/>
  <pageMargins left="0.40902777777777799" right="0.4" top="0.57916666666666705" bottom="0.5791666666666670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zoomScaleSheetLayoutView="100" workbookViewId="0">
      <selection activeCell="T28" sqref="T28"/>
    </sheetView>
  </sheetViews>
  <sheetFormatPr defaultColWidth="9" defaultRowHeight="14.5"/>
  <cols>
    <col min="1" max="2" width="6.08984375" style="25" customWidth="1"/>
    <col min="3" max="6" width="7.36328125" style="25" customWidth="1"/>
    <col min="7" max="15" width="6.08984375" style="25" customWidth="1"/>
    <col min="16" max="22" width="6.6328125" style="25" customWidth="1"/>
    <col min="23" max="16384" width="9" style="25"/>
  </cols>
  <sheetData>
    <row r="1" spans="1:15" ht="28.5">
      <c r="A1" s="433" t="s">
        <v>186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5" customHeight="1">
      <c r="A2" s="265" t="s">
        <v>136</v>
      </c>
      <c r="B2" s="265"/>
      <c r="C2" s="275" t="str">
        <f>IF(入力!C3="","",入力!C3)</f>
        <v>鎌ヶ谷中部</v>
      </c>
      <c r="D2" s="275"/>
      <c r="E2" s="275"/>
      <c r="F2" s="275"/>
      <c r="G2" s="275"/>
      <c r="H2" s="275"/>
      <c r="I2" s="275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5" customHeight="1">
      <c r="A3" s="265"/>
      <c r="B3" s="265"/>
      <c r="C3" s="275"/>
      <c r="D3" s="275"/>
      <c r="E3" s="275"/>
      <c r="F3" s="275"/>
      <c r="G3" s="275"/>
      <c r="H3" s="275"/>
      <c r="I3" s="275"/>
      <c r="J3" s="265"/>
      <c r="K3" s="265"/>
      <c r="L3" s="265"/>
      <c r="M3" s="265"/>
      <c r="N3" s="265"/>
      <c r="O3" s="265"/>
    </row>
    <row r="4" spans="1:15" ht="15" customHeight="1">
      <c r="A4" s="265" t="s">
        <v>137</v>
      </c>
      <c r="B4" s="265"/>
      <c r="C4" s="276">
        <f>IF(入力!C4="","",IF(入力!C5="",入力!C4,入力!C4&amp;"　　"&amp;入力!C5))</f>
        <v>430150895</v>
      </c>
      <c r="D4" s="277"/>
      <c r="E4" s="277"/>
      <c r="F4" s="277"/>
      <c r="G4" s="277"/>
      <c r="H4" s="277"/>
      <c r="I4" s="277"/>
      <c r="J4" s="26"/>
      <c r="K4" s="26"/>
      <c r="L4" s="26"/>
      <c r="M4" s="26"/>
      <c r="N4" s="26"/>
      <c r="O4" s="27"/>
    </row>
    <row r="5" spans="1:15" ht="15" customHeight="1">
      <c r="A5" s="265"/>
      <c r="B5" s="265"/>
      <c r="C5" s="278"/>
      <c r="D5" s="279"/>
      <c r="E5" s="279"/>
      <c r="F5" s="279"/>
      <c r="G5" s="279"/>
      <c r="H5" s="279"/>
      <c r="I5" s="279"/>
      <c r="J5" s="262" t="s">
        <v>138</v>
      </c>
      <c r="K5" s="262"/>
      <c r="L5" s="262"/>
      <c r="M5" s="262"/>
      <c r="N5" s="262"/>
      <c r="O5" s="263"/>
    </row>
    <row r="6" spans="1:15" ht="12" customHeight="1">
      <c r="A6" s="265" t="s">
        <v>25</v>
      </c>
      <c r="B6" s="265"/>
      <c r="C6" s="268" t="str">
        <f>IF(入力!C8="","",入力!C8&amp;"　"&amp;入力!E8)</f>
        <v>西脇　英次</v>
      </c>
      <c r="D6" s="269"/>
      <c r="E6" s="269"/>
      <c r="F6" s="269"/>
      <c r="G6" s="264" t="s">
        <v>28</v>
      </c>
      <c r="H6" s="264"/>
      <c r="I6" s="264"/>
      <c r="J6" s="264" t="s">
        <v>29</v>
      </c>
      <c r="K6" s="264"/>
      <c r="L6" s="264"/>
      <c r="M6" s="264" t="s">
        <v>30</v>
      </c>
      <c r="N6" s="264"/>
      <c r="O6" s="264"/>
    </row>
    <row r="7" spans="1:15" ht="13.5" customHeight="1">
      <c r="A7" s="265"/>
      <c r="B7" s="265"/>
      <c r="C7" s="270"/>
      <c r="D7" s="271"/>
      <c r="E7" s="271"/>
      <c r="F7" s="271"/>
      <c r="G7" s="274">
        <f>IF(入力!G7="","",入力!G7)</f>
        <v>518760908</v>
      </c>
      <c r="H7" s="274"/>
      <c r="I7" s="274"/>
      <c r="J7" s="274">
        <f>IF(入力!J7="","",入力!J7)</f>
        <v>16935</v>
      </c>
      <c r="K7" s="274"/>
      <c r="L7" s="274"/>
      <c r="M7" s="274" t="str">
        <f>IF(入力!M7="","",入力!M7)</f>
        <v/>
      </c>
      <c r="N7" s="274"/>
      <c r="O7" s="274"/>
    </row>
    <row r="8" spans="1:15" ht="13.5" customHeight="1">
      <c r="A8" s="265"/>
      <c r="B8" s="265"/>
      <c r="C8" s="272"/>
      <c r="D8" s="273"/>
      <c r="E8" s="273"/>
      <c r="F8" s="273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5" customHeight="1">
      <c r="A9" s="265" t="s">
        <v>48</v>
      </c>
      <c r="B9" s="265"/>
      <c r="C9" s="268" t="str">
        <f>IF(入力!C10="","",入力!C10&amp;"　"&amp;入力!E10)</f>
        <v>酒井　幸二</v>
      </c>
      <c r="D9" s="269"/>
      <c r="E9" s="269"/>
      <c r="F9" s="269"/>
      <c r="G9" s="274">
        <f>IF(入力!G9="","",入力!G9)</f>
        <v>518611842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221CS18643</v>
      </c>
      <c r="N9" s="274"/>
      <c r="O9" s="274"/>
    </row>
    <row r="10" spans="1:15" ht="14.5" customHeight="1">
      <c r="A10" s="265"/>
      <c r="B10" s="265"/>
      <c r="C10" s="272"/>
      <c r="D10" s="273"/>
      <c r="E10" s="273"/>
      <c r="F10" s="273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5" customHeight="1">
      <c r="A11" s="265" t="s">
        <v>57</v>
      </c>
      <c r="B11" s="265"/>
      <c r="C11" s="268" t="str">
        <f>IF(入力!C12="","",入力!C12&amp;"　"&amp;入力!E12)</f>
        <v>樋口　清美</v>
      </c>
      <c r="D11" s="269"/>
      <c r="E11" s="269"/>
      <c r="F11" s="269"/>
      <c r="G11" s="274">
        <f>IF(入力!G11="","",入力!G11)</f>
        <v>520736229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5" customHeight="1">
      <c r="A12" s="265"/>
      <c r="B12" s="265"/>
      <c r="C12" s="272"/>
      <c r="D12" s="273"/>
      <c r="E12" s="273"/>
      <c r="F12" s="273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5" t="s">
        <v>68</v>
      </c>
      <c r="B13" s="265"/>
      <c r="C13" s="268" t="str">
        <f>IF(入力!C14="","",入力!C14&amp;"　"&amp;入力!E14)</f>
        <v>酒井　幸二</v>
      </c>
      <c r="D13" s="269"/>
      <c r="E13" s="269"/>
      <c r="F13" s="269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265"/>
      <c r="B14" s="265"/>
      <c r="C14" s="272"/>
      <c r="D14" s="273"/>
      <c r="E14" s="273"/>
      <c r="F14" s="273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265" t="s">
        <v>139</v>
      </c>
      <c r="B15" s="265"/>
      <c r="C15" s="268" t="str">
        <f>IF(入力!C16="","",入力!C16&amp;"　"&amp;入力!E16)</f>
        <v>西脇　英次</v>
      </c>
      <c r="D15" s="269"/>
      <c r="E15" s="269"/>
      <c r="F15" s="266" t="s">
        <v>140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265"/>
      <c r="B16" s="265"/>
      <c r="C16" s="272"/>
      <c r="D16" s="273"/>
      <c r="E16" s="273"/>
      <c r="F16" s="267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ht="14.5" customHeight="1">
      <c r="A17" s="265" t="s">
        <v>70</v>
      </c>
      <c r="B17" s="265"/>
      <c r="C17" s="275" t="str">
        <f>IF(入力!C17="","",入力!C17&amp;"　"&amp;入力!E17)</f>
        <v>鎌ケ谷市道野辺中央4-12-32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5" customHeight="1">
      <c r="A18" s="265"/>
      <c r="B18" s="26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5" customHeight="1">
      <c r="A19" s="265" t="s">
        <v>71</v>
      </c>
      <c r="B19" s="265"/>
      <c r="C19" s="275" t="str">
        <f>IF(入力!C19="","",入力!C19&amp;"　"&amp;入力!E19)</f>
        <v>047-446-1551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5" customHeight="1">
      <c r="A20" s="265"/>
      <c r="B20" s="26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5" customHeight="1">
      <c r="A21" s="265" t="s">
        <v>72</v>
      </c>
      <c r="B21" s="265"/>
      <c r="C21" s="275" t="str">
        <f>IF(入力!C21="","",入力!C21&amp;"－"&amp;入力!E21&amp;"－"&amp;入力!G21)</f>
        <v>090－2754－0822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5" customHeight="1">
      <c r="A22" s="265"/>
      <c r="B22" s="26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5"/>
      <c r="B23" s="265" t="s">
        <v>74</v>
      </c>
      <c r="C23" s="265" t="s">
        <v>141</v>
      </c>
      <c r="D23" s="265"/>
      <c r="E23" s="265"/>
      <c r="F23" s="265"/>
      <c r="G23" s="265" t="s">
        <v>77</v>
      </c>
      <c r="H23" s="265"/>
      <c r="I23" s="265" t="s">
        <v>78</v>
      </c>
      <c r="J23" s="265"/>
      <c r="K23" s="265"/>
      <c r="L23" s="265"/>
      <c r="M23" s="265" t="s">
        <v>79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8" t="str">
        <f>IF(入力!C26="","",入力!C26&amp;"　"&amp;入力!E26)</f>
        <v>畠山　珠里</v>
      </c>
      <c r="D25" s="269"/>
      <c r="E25" s="269"/>
      <c r="F25" s="269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白井第三小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518874339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2"/>
      <c r="D26" s="273"/>
      <c r="E26" s="273"/>
      <c r="F26" s="273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8" t="str">
        <f>IF(入力!C28="","",入力!C28&amp;"　"&amp;入力!E28)</f>
        <v>井口　結葉</v>
      </c>
      <c r="D27" s="269"/>
      <c r="E27" s="269"/>
      <c r="F27" s="269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白井第三小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516020561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2"/>
      <c r="D28" s="273"/>
      <c r="E28" s="273"/>
      <c r="F28" s="273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8" t="str">
        <f>IF(入力!C30="","",入力!C30&amp;"　"&amp;入力!E30)</f>
        <v>樋口　風花</v>
      </c>
      <c r="D29" s="269"/>
      <c r="E29" s="269"/>
      <c r="F29" s="269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曽谷小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518624163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2"/>
      <c r="D30" s="273"/>
      <c r="E30" s="273"/>
      <c r="F30" s="273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8" t="str">
        <f>IF(入力!C32="","",入力!C32&amp;"　"&amp;入力!E32)</f>
        <v>花立　羽琉</v>
      </c>
      <c r="D31" s="269"/>
      <c r="E31" s="269"/>
      <c r="F31" s="269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中部小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516110739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2"/>
      <c r="D32" s="273"/>
      <c r="E32" s="273"/>
      <c r="F32" s="273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8" t="str">
        <f>IF(入力!C34="","",入力!C34&amp;"　"&amp;入力!E34)</f>
        <v>浅倉　そら</v>
      </c>
      <c r="D33" s="269"/>
      <c r="E33" s="269"/>
      <c r="F33" s="269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中部小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518798437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2"/>
      <c r="D34" s="273"/>
      <c r="E34" s="273"/>
      <c r="F34" s="273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8" t="str">
        <f>IF(入力!C36="","",入力!C36&amp;"　"&amp;入力!E36)</f>
        <v>平山　希華</v>
      </c>
      <c r="D35" s="269"/>
      <c r="E35" s="269"/>
      <c r="F35" s="269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鎌ケ谷小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519883323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2"/>
      <c r="D36" s="273"/>
      <c r="E36" s="273"/>
      <c r="F36" s="273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8" t="str">
        <f>IF(入力!C38="","",入力!C38&amp;"　"&amp;入力!E38)</f>
        <v>高瀬　いちる</v>
      </c>
      <c r="D37" s="269"/>
      <c r="E37" s="269"/>
      <c r="F37" s="269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中部小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518046002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2"/>
      <c r="D38" s="273"/>
      <c r="E38" s="273"/>
      <c r="F38" s="273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8" t="str">
        <f>IF(入力!C40="","",入力!C40&amp;"　"&amp;入力!E40)</f>
        <v>伊丹　莉央</v>
      </c>
      <c r="D39" s="269"/>
      <c r="E39" s="269"/>
      <c r="F39" s="269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鎌ケ谷小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520425420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2"/>
      <c r="D40" s="273"/>
      <c r="E40" s="273"/>
      <c r="F40" s="273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8" t="str">
        <f>IF(入力!C42="","",入力!C42&amp;"　"&amp;入力!E42)</f>
        <v>山田　春海</v>
      </c>
      <c r="D41" s="269"/>
      <c r="E41" s="269"/>
      <c r="F41" s="269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鎌ケ谷小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518606558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2"/>
      <c r="D42" s="273"/>
      <c r="E42" s="273"/>
      <c r="F42" s="273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8" t="str">
        <f>IF(入力!C44="","",入力!C44&amp;"　"&amp;入力!E44)</f>
        <v>三船　瑠香</v>
      </c>
      <c r="D43" s="269"/>
      <c r="E43" s="269"/>
      <c r="F43" s="269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中部小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519395222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2"/>
      <c r="D44" s="273"/>
      <c r="E44" s="273"/>
      <c r="F44" s="273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8" t="str">
        <f>IF(入力!C46="","",入力!C46&amp;"　"&amp;入力!E46)</f>
        <v>髙梨　彩音</v>
      </c>
      <c r="D45" s="269"/>
      <c r="E45" s="269"/>
      <c r="F45" s="269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中部小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521541105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2"/>
      <c r="D46" s="273"/>
      <c r="E46" s="273"/>
      <c r="F46" s="273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8" t="str">
        <f>IF(入力!C48="","",入力!C48&amp;"　"&amp;入力!E48)</f>
        <v/>
      </c>
      <c r="D47" s="269"/>
      <c r="E47" s="269"/>
      <c r="F47" s="269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2"/>
      <c r="D48" s="273"/>
      <c r="E48" s="273"/>
      <c r="F48" s="273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2"/>
      <c r="D50" s="273"/>
      <c r="E50" s="273"/>
      <c r="F50" s="273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2"/>
      <c r="D52" s="273"/>
      <c r="E52" s="273"/>
      <c r="F52" s="273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C29:F30"/>
    <mergeCell ref="G29:H3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I27:L28"/>
    <mergeCell ref="M27:O28"/>
    <mergeCell ref="C27:F28"/>
    <mergeCell ref="G27:H28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</mergeCells>
  <phoneticPr fontId="36"/>
  <pageMargins left="0.40902777777777799" right="0.4" top="0.57916666666666705" bottom="0.5791666666666670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4506668294322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41">
      <c r="A1" s="444" t="s">
        <v>187</v>
      </c>
      <c r="B1" s="444"/>
      <c r="D1" s="2" t="s">
        <v>188</v>
      </c>
      <c r="E1" s="3" t="s">
        <v>189</v>
      </c>
      <c r="F1" s="4" t="s">
        <v>190</v>
      </c>
      <c r="G1" s="2" t="s">
        <v>188</v>
      </c>
      <c r="H1" s="3" t="s">
        <v>191</v>
      </c>
      <c r="I1" s="4" t="s">
        <v>192</v>
      </c>
      <c r="J1" s="2" t="s">
        <v>188</v>
      </c>
      <c r="K1" s="3" t="s">
        <v>191</v>
      </c>
      <c r="L1" s="4" t="s">
        <v>192</v>
      </c>
      <c r="M1" s="2" t="s">
        <v>188</v>
      </c>
      <c r="N1" s="3" t="s">
        <v>191</v>
      </c>
      <c r="O1" s="4" t="s">
        <v>192</v>
      </c>
      <c r="P1" s="2" t="s">
        <v>188</v>
      </c>
      <c r="Q1" s="3" t="s">
        <v>191</v>
      </c>
      <c r="R1" s="4" t="s">
        <v>192</v>
      </c>
      <c r="S1" s="2" t="s">
        <v>188</v>
      </c>
      <c r="T1" s="3" t="s">
        <v>191</v>
      </c>
      <c r="U1" s="4" t="s">
        <v>192</v>
      </c>
      <c r="V1" s="2" t="s">
        <v>188</v>
      </c>
      <c r="W1" s="3" t="s">
        <v>191</v>
      </c>
      <c r="X1" s="4" t="s">
        <v>192</v>
      </c>
      <c r="Y1" s="2" t="s">
        <v>188</v>
      </c>
      <c r="Z1" s="3" t="s">
        <v>191</v>
      </c>
      <c r="AA1" s="4" t="s">
        <v>192</v>
      </c>
      <c r="AB1" s="2" t="s">
        <v>188</v>
      </c>
      <c r="AC1" s="3" t="s">
        <v>191</v>
      </c>
      <c r="AD1" s="4" t="s">
        <v>192</v>
      </c>
      <c r="AE1" s="2" t="s">
        <v>188</v>
      </c>
      <c r="AF1" s="3" t="s">
        <v>191</v>
      </c>
      <c r="AG1" s="4" t="s">
        <v>192</v>
      </c>
      <c r="AH1" s="2" t="s">
        <v>188</v>
      </c>
      <c r="AI1" s="3" t="s">
        <v>191</v>
      </c>
      <c r="AJ1" s="4" t="s">
        <v>192</v>
      </c>
    </row>
    <row r="2" spans="1:41">
      <c r="A2" s="444"/>
      <c r="B2" s="444"/>
      <c r="C2" s="5"/>
      <c r="D2" s="6">
        <v>1</v>
      </c>
      <c r="E2" s="7" t="s">
        <v>193</v>
      </c>
      <c r="F2" s="8">
        <v>42443</v>
      </c>
      <c r="G2" s="6">
        <v>1.01</v>
      </c>
      <c r="H2" s="7" t="s">
        <v>193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434" t="s">
        <v>194</v>
      </c>
      <c r="B4" s="435"/>
      <c r="C4" s="435"/>
      <c r="D4" s="435"/>
      <c r="E4" s="435"/>
      <c r="F4" s="435"/>
      <c r="G4" s="436"/>
      <c r="H4" s="3" t="s">
        <v>195</v>
      </c>
      <c r="I4" s="3" t="s">
        <v>83</v>
      </c>
      <c r="J4" s="437" t="s">
        <v>196</v>
      </c>
      <c r="K4" s="435"/>
      <c r="L4" s="435"/>
      <c r="M4" s="435"/>
      <c r="N4" s="435"/>
      <c r="O4" s="435"/>
      <c r="P4" s="435"/>
      <c r="Q4" s="436"/>
    </row>
    <row r="5" spans="1:41" ht="72" customHeight="1">
      <c r="A5" s="438"/>
      <c r="B5" s="439"/>
      <c r="C5" s="439"/>
      <c r="D5" s="439"/>
      <c r="E5" s="439"/>
      <c r="F5" s="439"/>
      <c r="G5" s="440"/>
      <c r="H5" s="7" t="str">
        <f>IF(入力!J3="","",入力!J3)</f>
        <v>女子</v>
      </c>
      <c r="I5" s="7">
        <f>入力!Y25</f>
        <v>16</v>
      </c>
      <c r="J5" s="441" t="str">
        <f>IF(入力!A55="","",入力!A55)</f>
        <v>指導者・保護者・選手が『心をひとつに』日々活動しています。鎌ヶ谷中部が好き、仲間が好き、練習が好きの選手達です。日頃の練習を大事に、ひとり一人の力が大会で発揮されることを願っています。</v>
      </c>
      <c r="K5" s="442"/>
      <c r="L5" s="442"/>
      <c r="M5" s="442"/>
      <c r="N5" s="442"/>
      <c r="O5" s="442"/>
      <c r="P5" s="442"/>
      <c r="Q5" s="443"/>
    </row>
    <row r="6" spans="1:41">
      <c r="A6" s="2" t="s">
        <v>197</v>
      </c>
      <c r="B6" s="3" t="s">
        <v>9</v>
      </c>
      <c r="C6" s="3" t="s">
        <v>198</v>
      </c>
      <c r="D6" s="3" t="s">
        <v>199</v>
      </c>
      <c r="E6" s="3" t="s">
        <v>195</v>
      </c>
      <c r="F6" s="3" t="s">
        <v>200</v>
      </c>
      <c r="G6" s="3" t="s">
        <v>201</v>
      </c>
      <c r="H6" s="3" t="s">
        <v>147</v>
      </c>
      <c r="I6" s="3" t="s">
        <v>202</v>
      </c>
      <c r="J6" s="3" t="s">
        <v>203</v>
      </c>
      <c r="K6" s="3" t="s">
        <v>204</v>
      </c>
      <c r="L6" s="3" t="s">
        <v>205</v>
      </c>
      <c r="M6" s="3" t="s">
        <v>206</v>
      </c>
      <c r="N6" s="3" t="s">
        <v>207</v>
      </c>
      <c r="O6" s="3" t="s">
        <v>208</v>
      </c>
      <c r="P6" s="3" t="s">
        <v>209</v>
      </c>
      <c r="Q6" s="3" t="s">
        <v>210</v>
      </c>
      <c r="R6" s="3" t="s">
        <v>211</v>
      </c>
      <c r="S6" s="3" t="s">
        <v>212</v>
      </c>
      <c r="T6" s="22" t="s">
        <v>213</v>
      </c>
      <c r="U6" s="22" t="s">
        <v>214</v>
      </c>
      <c r="V6" s="22" t="s">
        <v>214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 t="str">
        <f>IF(入力!J5="","",入力!J5)</f>
        <v/>
      </c>
      <c r="B7" s="11" t="str">
        <f>IF(入力!C3="","",入力!C3)</f>
        <v>鎌ヶ谷中部</v>
      </c>
      <c r="C7" s="11" t="str">
        <f>IF(入力!C2="","",入力!C2)</f>
        <v>カマガヤチュウブ</v>
      </c>
      <c r="D7" s="11" t="str">
        <f>IF(入力!AE3="","",入力!AE3)</f>
        <v>北西支部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アーバンパークライン</v>
      </c>
      <c r="S7" s="11" t="str">
        <f>IF(入力!AE5="","",入力!AE5)</f>
        <v>鎌ヶ谷駅</v>
      </c>
      <c r="T7" s="11"/>
      <c r="U7" s="11">
        <f>IF(入力!C4="","",入力!C4)</f>
        <v>430150895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3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3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3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4"/>
    </row>
    <row r="11" spans="1:4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A15" s="2" t="s">
        <v>215</v>
      </c>
      <c r="B15" s="3" t="s">
        <v>216</v>
      </c>
      <c r="C15" s="3" t="s">
        <v>217</v>
      </c>
      <c r="D15" s="3" t="s">
        <v>218</v>
      </c>
      <c r="E15" s="3" t="s">
        <v>219</v>
      </c>
      <c r="F15" s="3" t="s">
        <v>220</v>
      </c>
      <c r="G15" s="3" t="s">
        <v>221</v>
      </c>
      <c r="H15" s="3" t="s">
        <v>222</v>
      </c>
      <c r="I15" s="3" t="s">
        <v>223</v>
      </c>
      <c r="J15" s="3" t="s">
        <v>224</v>
      </c>
      <c r="K15" s="3" t="s">
        <v>225</v>
      </c>
      <c r="L15" s="3" t="s">
        <v>33</v>
      </c>
      <c r="M15" s="3" t="s">
        <v>226</v>
      </c>
      <c r="N15" s="3" t="s">
        <v>227</v>
      </c>
      <c r="O15" s="3" t="s">
        <v>228</v>
      </c>
      <c r="P15" s="3" t="s">
        <v>229</v>
      </c>
      <c r="Q15" s="3" t="s">
        <v>230</v>
      </c>
      <c r="R15" s="3" t="s">
        <v>200</v>
      </c>
      <c r="S15" s="3" t="s">
        <v>201</v>
      </c>
      <c r="T15" s="3" t="s">
        <v>231</v>
      </c>
      <c r="U15" s="3" t="s">
        <v>232</v>
      </c>
      <c r="V15" s="3" t="s">
        <v>233</v>
      </c>
      <c r="W15" s="3" t="s">
        <v>234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4">
        <v>1</v>
      </c>
      <c r="B16" s="15" t="s">
        <v>235</v>
      </c>
      <c r="C16" s="11" t="str">
        <f>IF(入力!C8="","",入力!C8)</f>
        <v>西脇</v>
      </c>
      <c r="D16" s="11" t="str">
        <f>IF(入力!E8="","",入力!E8)</f>
        <v>英次</v>
      </c>
      <c r="E16" s="11" t="str">
        <f>IF(入力!C7="","",入力!C7)</f>
        <v>ニシワキ</v>
      </c>
      <c r="F16" s="11" t="str">
        <f>IF(入力!E7="","",入力!E7)</f>
        <v>エイジ</v>
      </c>
      <c r="G16" s="11">
        <f>IF(入力!G7="","",入力!G7)</f>
        <v>518760908</v>
      </c>
      <c r="H16" s="11">
        <f>IF(入力!J7="","",入力!J7)</f>
        <v>16935</v>
      </c>
      <c r="I16" s="11" t="str">
        <f>IF(入力!M7="","",入力!M7)</f>
        <v/>
      </c>
      <c r="J16" s="11"/>
      <c r="K16" s="11"/>
      <c r="L16" s="11">
        <f>IF(入力!AT7="","",入力!AT7)</f>
        <v>73</v>
      </c>
      <c r="M16" s="11"/>
      <c r="N16" s="11"/>
      <c r="O16" s="11"/>
      <c r="P16" s="11"/>
      <c r="Q16" s="11"/>
      <c r="R16" s="11" t="str">
        <f>IF(入力!R7="","",入力!R7)</f>
        <v>273</v>
      </c>
      <c r="S16" s="11" t="str">
        <f>IF(入力!W7="","",入力!W7)</f>
        <v>0113</v>
      </c>
      <c r="T16" s="11" t="str">
        <f>IF(入力!P8="","",入力!P8)</f>
        <v>鎌ケ谷市道野辺中央4-12-32</v>
      </c>
      <c r="U16" s="11" t="str">
        <f>IF(入力!AL7="","",入力!AL7)</f>
        <v>047</v>
      </c>
      <c r="V16" s="11" t="str">
        <f>IF(入力!AK8="","",入力!AK8)</f>
        <v>446</v>
      </c>
      <c r="W16" s="11" t="str">
        <f>IF(入力!AP8="","",入力!AP8)</f>
        <v>1551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3"/>
    </row>
    <row r="17" spans="1:41">
      <c r="A17" s="14">
        <v>2</v>
      </c>
      <c r="B17" s="15" t="s">
        <v>236</v>
      </c>
      <c r="C17" s="11" t="str">
        <f>IF(入力!C10="","",入力!C10)</f>
        <v>酒井</v>
      </c>
      <c r="D17" s="11" t="str">
        <f>IF(入力!E10="","",入力!E10)</f>
        <v>幸二</v>
      </c>
      <c r="E17" s="11" t="str">
        <f>IF(入力!C9="","",入力!C9)</f>
        <v>サカイ</v>
      </c>
      <c r="F17" s="11" t="str">
        <f>IF(入力!E9="","",入力!E9)</f>
        <v>コウジ</v>
      </c>
      <c r="G17" s="11">
        <f>IF(入力!G9="","",入力!G9)</f>
        <v>518611842</v>
      </c>
      <c r="H17" s="11" t="str">
        <f>IF(入力!J9="","",入力!J9)</f>
        <v/>
      </c>
      <c r="I17" s="11" t="str">
        <f>IF(入力!M9="","",入力!M9)</f>
        <v>221CS18643</v>
      </c>
      <c r="J17" s="11"/>
      <c r="K17" s="11"/>
      <c r="L17" s="11">
        <f>IF(入力!AT9="","",入力!AT9)</f>
        <v>58</v>
      </c>
      <c r="M17" s="11"/>
      <c r="N17" s="11"/>
      <c r="O17" s="11"/>
      <c r="P17" s="11"/>
      <c r="Q17" s="11"/>
      <c r="R17" s="11" t="str">
        <f>IF(入力!R9="","",入力!R9)</f>
        <v>273</v>
      </c>
      <c r="S17" s="11" t="str">
        <f>IF(入力!W9="","",入力!W9)</f>
        <v>0113</v>
      </c>
      <c r="T17" s="11" t="str">
        <f>IF(入力!P10="","",入力!P10)</f>
        <v>鎌ケ谷市道野辺中央4-9-1</v>
      </c>
      <c r="U17" s="11" t="str">
        <f>IF(入力!AL9="","",入力!AL9)</f>
        <v>047</v>
      </c>
      <c r="V17" s="11" t="str">
        <f>IF(入力!AK10="","",入力!AK10)</f>
        <v>444</v>
      </c>
      <c r="W17" s="11" t="str">
        <f>IF(入力!AP10="","",入力!AP10)</f>
        <v>2415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3"/>
    </row>
    <row r="18" spans="1:41">
      <c r="A18" s="14">
        <v>3</v>
      </c>
      <c r="B18" s="15" t="s">
        <v>237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3"/>
    </row>
    <row r="19" spans="1:41">
      <c r="A19" s="14">
        <v>4</v>
      </c>
      <c r="B19" s="15" t="s">
        <v>238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3"/>
    </row>
    <row r="20" spans="1:41">
      <c r="A20" s="14">
        <v>5</v>
      </c>
      <c r="B20" s="15" t="s">
        <v>162</v>
      </c>
      <c r="C20" s="11" t="str">
        <f>IF(入力!C12="","",入力!C12)</f>
        <v>樋口</v>
      </c>
      <c r="D20" s="11" t="str">
        <f>IF(入力!E12="","",入力!E12)</f>
        <v>清美</v>
      </c>
      <c r="E20" s="11" t="str">
        <f>IF(入力!C11="","",入力!C11)</f>
        <v>ヒグチ</v>
      </c>
      <c r="F20" s="11" t="str">
        <f>IF(入力!E11="","",入力!E11)</f>
        <v>キヨミ</v>
      </c>
      <c r="G20" s="11">
        <f>IF(入力!G11="","",入力!G11)</f>
        <v>520736229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46</v>
      </c>
      <c r="M20" s="11"/>
      <c r="N20" s="11"/>
      <c r="O20" s="11"/>
      <c r="P20" s="11"/>
      <c r="Q20" s="11"/>
      <c r="R20" s="11" t="str">
        <f>IF(入力!R11="","",入力!R11)</f>
        <v>272</v>
      </c>
      <c r="S20" s="11" t="str">
        <f>IF(入力!W11="","",入力!W11)</f>
        <v>0832</v>
      </c>
      <c r="T20" s="11" t="str">
        <f>IF(入力!P12="","",入力!P12)</f>
        <v>市川市曽谷2-17-4</v>
      </c>
      <c r="U20" s="11" t="str">
        <f>IF(入力!AL11="","",入力!AL11)</f>
        <v>043</v>
      </c>
      <c r="V20" s="11" t="str">
        <f>IF(入力!AK12="","",入力!AK12)</f>
        <v>315</v>
      </c>
      <c r="W20" s="11" t="str">
        <f>IF(入力!AP12="","",入力!AP12)</f>
        <v>4123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3"/>
    </row>
    <row r="21" spans="1:41">
      <c r="A21" s="14">
        <v>6</v>
      </c>
      <c r="B21" s="15" t="s">
        <v>239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3"/>
    </row>
    <row r="22" spans="1:41">
      <c r="A22" s="14">
        <v>7</v>
      </c>
      <c r="B22" s="15" t="s">
        <v>240</v>
      </c>
      <c r="C22" s="11" t="str">
        <f>IF(入力!C16="","",入力!C16)</f>
        <v>西脇</v>
      </c>
      <c r="D22" s="11" t="str">
        <f>IF(入力!E16="","",入力!E16)</f>
        <v>英次</v>
      </c>
      <c r="E22" s="11" t="str">
        <f>IF(入力!C15="","",入力!C15)</f>
        <v>ニシワキ</v>
      </c>
      <c r="F22" s="11" t="str">
        <f>IF(入力!E15="","",入力!E15)</f>
        <v>エイジ</v>
      </c>
      <c r="G22" s="11"/>
      <c r="H22" s="11"/>
      <c r="I22" s="11"/>
      <c r="J22" s="11"/>
      <c r="K22" s="11"/>
      <c r="L22" s="11">
        <f>IF(入力!AT15="","",入力!AT15)</f>
        <v>73</v>
      </c>
      <c r="M22" s="11"/>
      <c r="N22" s="11" t="str">
        <f>IF(入力!C21="","",入力!C21)</f>
        <v>090</v>
      </c>
      <c r="O22" s="11">
        <f>IF(入力!E21="","",入力!E21)</f>
        <v>2754</v>
      </c>
      <c r="P22" s="11" t="str">
        <f>IF(入力!G21="","",入力!G21)</f>
        <v>0822</v>
      </c>
      <c r="Q22" s="11"/>
      <c r="R22" s="11" t="str">
        <f>IF(入力!R15="","",入力!R15)</f>
        <v>273</v>
      </c>
      <c r="S22" s="11" t="str">
        <f>IF(入力!W15="","",入力!W15)</f>
        <v>0113</v>
      </c>
      <c r="T22" s="11" t="str">
        <f>IF(入力!P16="","",入力!P16)</f>
        <v>鎌ケ谷市道野辺中央4-12-32</v>
      </c>
      <c r="U22" s="11" t="str">
        <f>IF(入力!AL15="","",入力!AL15)</f>
        <v>047</v>
      </c>
      <c r="V22" s="11" t="str">
        <f>IF(入力!AK16="","",入力!AK16)</f>
        <v>446</v>
      </c>
      <c r="W22" s="11" t="str">
        <f>IF(入力!AP16="","",入力!AP16)</f>
        <v>1551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3"/>
    </row>
    <row r="23" spans="1:41">
      <c r="A23" s="14">
        <v>8</v>
      </c>
      <c r="B23" s="15" t="s">
        <v>241</v>
      </c>
      <c r="C23" s="11" t="str">
        <f>IF(入力!$C$14="","",入力!$C$14)</f>
        <v>酒井</v>
      </c>
      <c r="D23" s="11" t="str">
        <f>IF(入力!$E$14="","",入力!$E$14)</f>
        <v>幸二</v>
      </c>
      <c r="E23" s="11" t="str">
        <f>IF(入力!$C$13="","",入力!$C$13)</f>
        <v>サカイ</v>
      </c>
      <c r="F23" s="11" t="str">
        <f>IF(入力!$E$13="","",入力!$E$13)</f>
        <v>コウジ</v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3"/>
    </row>
    <row r="24" spans="1:41">
      <c r="A24" s="14">
        <v>9</v>
      </c>
      <c r="B24" s="15" t="s">
        <v>102</v>
      </c>
      <c r="C24" s="15" t="str">
        <f>VLOOKUP($B$51,$A$53:$F$352,3)</f>
        <v>畠山</v>
      </c>
      <c r="D24" s="15" t="str">
        <f>VLOOKUP($B$51,$A$53:$F$352,4)</f>
        <v>珠里</v>
      </c>
      <c r="E24" s="15" t="str">
        <f>VLOOKUP($B$51,$A$53:$F$352,5)</f>
        <v>ハタケヤマ</v>
      </c>
      <c r="F24" s="15" t="str">
        <f>VLOOKUP($B$51,$A$53:$F$352,6)</f>
        <v>ジュリ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3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3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3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3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3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3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3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3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3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3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3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3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3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3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3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3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4"/>
    </row>
    <row r="41" spans="1:41">
      <c r="A41" s="16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>
      <c r="A42" s="16"/>
      <c r="B42" s="17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>
      <c r="A43" s="16"/>
      <c r="B43" s="17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>
      <c r="A44" s="16"/>
      <c r="B44" s="1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>
      <c r="A45" s="16"/>
      <c r="B45" s="17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>
      <c r="A46" s="16"/>
      <c r="B46" s="1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>
      <c r="A47" s="16"/>
      <c r="B47" s="17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>
      <c r="A48" s="16"/>
      <c r="B48" s="1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>
      <c r="A49" s="16"/>
      <c r="B49" s="17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1:41">
      <c r="A50" s="16"/>
      <c r="B50" s="1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>
      <c r="A51" s="18" t="s">
        <v>242</v>
      </c>
      <c r="B51" s="19">
        <f>IF(入力!Y33="","",入力!Y33)</f>
        <v>1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>
      <c r="A52" s="20" t="s">
        <v>243</v>
      </c>
      <c r="B52" s="21" t="s">
        <v>172</v>
      </c>
      <c r="C52" s="3" t="s">
        <v>244</v>
      </c>
      <c r="D52" s="3" t="s">
        <v>245</v>
      </c>
      <c r="E52" s="3" t="s">
        <v>246</v>
      </c>
      <c r="F52" s="3" t="s">
        <v>247</v>
      </c>
      <c r="G52" s="3" t="s">
        <v>221</v>
      </c>
      <c r="H52" s="3" t="s">
        <v>248</v>
      </c>
      <c r="I52" s="3" t="s">
        <v>174</v>
      </c>
      <c r="J52" s="3" t="s">
        <v>249</v>
      </c>
      <c r="K52" s="3" t="s">
        <v>250</v>
      </c>
      <c r="L52" s="3" t="s">
        <v>251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畠山</v>
      </c>
      <c r="D53" s="11" t="str">
        <f>IF(入力!E26="","",入力!E26)</f>
        <v>珠里</v>
      </c>
      <c r="E53" s="11" t="str">
        <f>IF(入力!C25="","",入力!C25)</f>
        <v>ハタケヤマ</v>
      </c>
      <c r="F53" s="11" t="str">
        <f>IF(入力!E25="","",入力!E25)</f>
        <v>ジュリ</v>
      </c>
      <c r="G53" s="11">
        <f>IF(入力!M25="","",入力!M25)</f>
        <v>518874339</v>
      </c>
      <c r="H53" s="11" t="str">
        <f>IF(入力!I25="","",入力!I25)</f>
        <v>白井第三小</v>
      </c>
      <c r="I53" s="11">
        <f>IF(入力!G25="","",入力!G25)</f>
        <v>6</v>
      </c>
      <c r="J53" s="11">
        <f>IF(入力!P25="","",入力!P25)</f>
        <v>153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3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井口</v>
      </c>
      <c r="D54" s="11" t="str">
        <f>IF(入力!E28="","",入力!E28)</f>
        <v>結葉</v>
      </c>
      <c r="E54" s="11" t="str">
        <f>IF(入力!C27="","",入力!C27)</f>
        <v>イノグチ</v>
      </c>
      <c r="F54" s="11" t="str">
        <f>IF(入力!E27="","",入力!E27)</f>
        <v>ユイハ</v>
      </c>
      <c r="G54" s="11">
        <f>IF(入力!M27="","",入力!M27)</f>
        <v>516020561</v>
      </c>
      <c r="H54" s="11" t="str">
        <f>IF(入力!I27="","",入力!I27)</f>
        <v>白井第三小</v>
      </c>
      <c r="I54" s="11">
        <f>IF(入力!G27="","",入力!G27)</f>
        <v>6</v>
      </c>
      <c r="J54" s="11">
        <f>IF(入力!P27="","",入力!P27)</f>
        <v>163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3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樋口</v>
      </c>
      <c r="D55" s="11" t="str">
        <f>IF(入力!E30="","",入力!E30)</f>
        <v>風花</v>
      </c>
      <c r="E55" s="11" t="str">
        <f>IF(入力!C29="","",入力!C29)</f>
        <v>ヒグチ</v>
      </c>
      <c r="F55" s="11" t="str">
        <f>IF(入力!E29="","",入力!E29)</f>
        <v>フウカ</v>
      </c>
      <c r="G55" s="11">
        <f>IF(入力!M29="","",入力!M29)</f>
        <v>518624163</v>
      </c>
      <c r="H55" s="11" t="str">
        <f>IF(入力!I29="","",入力!I29)</f>
        <v>曽谷小</v>
      </c>
      <c r="I55" s="11">
        <f>IF(入力!G29="","",入力!G29)</f>
        <v>6</v>
      </c>
      <c r="J55" s="11">
        <f>IF(入力!P29="","",入力!P29)</f>
        <v>162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3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花立</v>
      </c>
      <c r="D56" s="11" t="str">
        <f>IF(入力!E32="","",入力!E32)</f>
        <v>羽琉</v>
      </c>
      <c r="E56" s="11" t="str">
        <f>IF(入力!C31="","",入力!C31)</f>
        <v>ハナタチ</v>
      </c>
      <c r="F56" s="11" t="str">
        <f>IF(入力!E31="","",入力!E31)</f>
        <v>ハル</v>
      </c>
      <c r="G56" s="11">
        <f>IF(入力!M31="","",入力!M31)</f>
        <v>516110739</v>
      </c>
      <c r="H56" s="11" t="str">
        <f>IF(入力!I31="","",入力!I31)</f>
        <v>中部小</v>
      </c>
      <c r="I56" s="11">
        <f>IF(入力!G31="","",入力!G31)</f>
        <v>6</v>
      </c>
      <c r="J56" s="11">
        <f>IF(入力!P31="","",入力!P31)</f>
        <v>159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3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浅倉</v>
      </c>
      <c r="D57" s="11" t="str">
        <f>IF(入力!E34="","",入力!E34)</f>
        <v>そら</v>
      </c>
      <c r="E57" s="11" t="str">
        <f>IF(入力!C33="","",入力!C33)</f>
        <v>アサクラ</v>
      </c>
      <c r="F57" s="11" t="str">
        <f>IF(入力!E33="","",入力!E33)</f>
        <v>ソラ</v>
      </c>
      <c r="G57" s="11">
        <f>IF(入力!M33="","",入力!M33)</f>
        <v>518798437</v>
      </c>
      <c r="H57" s="11" t="str">
        <f>IF(入力!I33="","",入力!I33)</f>
        <v>中部小</v>
      </c>
      <c r="I57" s="11">
        <f>IF(入力!G33="","",入力!G33)</f>
        <v>6</v>
      </c>
      <c r="J57" s="11">
        <f>IF(入力!P33="","",入力!P33)</f>
        <v>154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3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平山</v>
      </c>
      <c r="D58" s="11" t="str">
        <f>IF(入力!E36="","",入力!E36)</f>
        <v>希華</v>
      </c>
      <c r="E58" s="11" t="str">
        <f>IF(入力!C35="","",入力!C35)</f>
        <v>ヒラヤマ</v>
      </c>
      <c r="F58" s="11" t="str">
        <f>IF(入力!E35="","",入力!E35)</f>
        <v>ノノカ</v>
      </c>
      <c r="G58" s="11">
        <f>IF(入力!M35="","",入力!M35)</f>
        <v>519883323</v>
      </c>
      <c r="H58" s="11" t="str">
        <f>IF(入力!I35="","",入力!I35)</f>
        <v>鎌ケ谷小</v>
      </c>
      <c r="I58" s="11">
        <f>IF(入力!G35="","",入力!G35)</f>
        <v>6</v>
      </c>
      <c r="J58" s="11">
        <f>IF(入力!P35="","",入力!P35)</f>
        <v>159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3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高瀬</v>
      </c>
      <c r="D59" s="11" t="str">
        <f>IF(入力!E38="","",入力!E38)</f>
        <v>いちる</v>
      </c>
      <c r="E59" s="11" t="str">
        <f>IF(入力!C37="","",入力!C37)</f>
        <v>タカセ</v>
      </c>
      <c r="F59" s="11" t="str">
        <f>IF(入力!E37="","",入力!E37)</f>
        <v>イチル</v>
      </c>
      <c r="G59" s="11">
        <f>IF(入力!M37="","",入力!M37)</f>
        <v>518046002</v>
      </c>
      <c r="H59" s="11" t="str">
        <f>IF(入力!I37="","",入力!I37)</f>
        <v>中部小</v>
      </c>
      <c r="I59" s="11">
        <f>IF(入力!G37="","",入力!G37)</f>
        <v>6</v>
      </c>
      <c r="J59" s="11">
        <f>IF(入力!P37="","",入力!P37)</f>
        <v>148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3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伊丹</v>
      </c>
      <c r="D60" s="11" t="str">
        <f>IF(入力!E40="","",入力!E40)</f>
        <v>莉央</v>
      </c>
      <c r="E60" s="11" t="str">
        <f>IF(入力!C39="","",入力!C39)</f>
        <v>イタミ</v>
      </c>
      <c r="F60" s="11" t="str">
        <f>IF(入力!E39="","",入力!E39)</f>
        <v>リオ</v>
      </c>
      <c r="G60" s="11">
        <f>IF(入力!M39="","",入力!M39)</f>
        <v>520425420</v>
      </c>
      <c r="H60" s="11" t="str">
        <f>IF(入力!I39="","",入力!I39)</f>
        <v>鎌ケ谷小</v>
      </c>
      <c r="I60" s="11">
        <f>IF(入力!G39="","",入力!G39)</f>
        <v>6</v>
      </c>
      <c r="J60" s="11">
        <f>IF(入力!P39="","",入力!P39)</f>
        <v>153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3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山田</v>
      </c>
      <c r="D61" s="11" t="str">
        <f>IF(入力!E42="","",入力!E42)</f>
        <v>春海</v>
      </c>
      <c r="E61" s="11" t="str">
        <f>IF(入力!C41="","",入力!C41)</f>
        <v>ヤマダ</v>
      </c>
      <c r="F61" s="11" t="str">
        <f>IF(入力!E41="","",入力!E41)</f>
        <v>ハルミ</v>
      </c>
      <c r="G61" s="11">
        <f>IF(入力!M41="","",入力!M41)</f>
        <v>518606558</v>
      </c>
      <c r="H61" s="11" t="str">
        <f>IF(入力!I41="","",入力!I41)</f>
        <v>鎌ケ谷小</v>
      </c>
      <c r="I61" s="11">
        <f>IF(入力!G41="","",入力!G41)</f>
        <v>5</v>
      </c>
      <c r="J61" s="11">
        <f>IF(入力!P41="","",入力!P41)</f>
        <v>145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3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三船</v>
      </c>
      <c r="D62" s="11" t="str">
        <f>IF(入力!E44="","",入力!E44)</f>
        <v>瑠香</v>
      </c>
      <c r="E62" s="11" t="str">
        <f>IF(入力!C43="","",入力!C43)</f>
        <v>ミフネ</v>
      </c>
      <c r="F62" s="11" t="str">
        <f>IF(入力!E43="","",入力!E43)</f>
        <v>ルカ</v>
      </c>
      <c r="G62" s="11">
        <f>IF(入力!M43="","",入力!M43)</f>
        <v>519395222</v>
      </c>
      <c r="H62" s="11" t="str">
        <f>IF(入力!I43="","",入力!I43)</f>
        <v>中部小</v>
      </c>
      <c r="I62" s="11">
        <f>IF(入力!G43="","",入力!G43)</f>
        <v>5</v>
      </c>
      <c r="J62" s="11">
        <f>IF(入力!P43="","",入力!P43)</f>
        <v>134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3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髙梨</v>
      </c>
      <c r="D63" s="11" t="str">
        <f>IF(入力!E46="","",入力!E46)</f>
        <v>彩音</v>
      </c>
      <c r="E63" s="11" t="str">
        <f>IF(入力!C45="","",入力!C45)</f>
        <v>タカナシ</v>
      </c>
      <c r="F63" s="11" t="str">
        <f>IF(入力!E45="","",入力!E45)</f>
        <v>アヤネ</v>
      </c>
      <c r="G63" s="11">
        <f>IF(入力!M45="","",入力!M45)</f>
        <v>521541105</v>
      </c>
      <c r="H63" s="11" t="str">
        <f>IF(入力!I45="","",入力!I45)</f>
        <v>中部小</v>
      </c>
      <c r="I63" s="11">
        <f>IF(入力!G45="","",入力!G45)</f>
        <v>5</v>
      </c>
      <c r="J63" s="11">
        <f>IF(入力!P45="","",入力!P45)</f>
        <v>142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3"/>
    </row>
    <row r="64" spans="1:41">
      <c r="A64" s="10">
        <f t="shared" si="0"/>
        <v>12</v>
      </c>
      <c r="B64" s="11">
        <f>IF(入力!B47="","",入力!B47)</f>
        <v>12</v>
      </c>
      <c r="C64" s="11" t="str">
        <f>IF(入力!C48="","",入力!C48)</f>
        <v/>
      </c>
      <c r="D64" s="11" t="str">
        <f>IF(入力!E48="","",入力!E48)</f>
        <v/>
      </c>
      <c r="E64" s="11" t="str">
        <f>IF(入力!C47="","",入力!C47)</f>
        <v/>
      </c>
      <c r="F64" s="11" t="str">
        <f>IF(入力!E47="","",入力!E47)</f>
        <v/>
      </c>
      <c r="G64" s="11" t="str">
        <f>IF(入力!M47="","",入力!M47)</f>
        <v/>
      </c>
      <c r="H64" s="11" t="str">
        <f>IF(入力!I47="","",入力!I47)</f>
        <v/>
      </c>
      <c r="I64" s="11" t="str">
        <f>IF(入力!G47="","",入力!G47)</f>
        <v/>
      </c>
      <c r="J64" s="11" t="str">
        <f>IF(入力!P47="","",入力!P47)</f>
        <v/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3"/>
    </row>
    <row r="65" spans="1:41">
      <c r="A65" s="10">
        <f t="shared" si="0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3"/>
    </row>
    <row r="66" spans="1:41">
      <c r="A66" s="10">
        <f t="shared" si="0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3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3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3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3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3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3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3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3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3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3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3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3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3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3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3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3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3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3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3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3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3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3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3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3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3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3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3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3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3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3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3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3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3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3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3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3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3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3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3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3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3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3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3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3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3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3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3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3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3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3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3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3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3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3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3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3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3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3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3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3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3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3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3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3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3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3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3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3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3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3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3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3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3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3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3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3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3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3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3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3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3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3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3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3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3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3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3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3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3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3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3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3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3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3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3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3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3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3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3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3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3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3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3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3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3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3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3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3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3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3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3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3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3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3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3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3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3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3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3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3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3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3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3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3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3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3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3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3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3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3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3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3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3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3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3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3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3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3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3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3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3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3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3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3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3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3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3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3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3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3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3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3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3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3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3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3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3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3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3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3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3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3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3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3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3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3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3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3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3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3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3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3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3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3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3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3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3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3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3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3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3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3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3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3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3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3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3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3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3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3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3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3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3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3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3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3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3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3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3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3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3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3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3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3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3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3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3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3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3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3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3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3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3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3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3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3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3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3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3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3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3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3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3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3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3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3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3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3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3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3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3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3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3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3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3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3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3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3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3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3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3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3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3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3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3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3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3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3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3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3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3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3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3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3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3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3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3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3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3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3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3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3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3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3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3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3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3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3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3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3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3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3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3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3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3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3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3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3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3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3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3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3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3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3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3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3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3"/>
    </row>
  </sheetData>
  <mergeCells count="5">
    <mergeCell ref="A4:G4"/>
    <mergeCell ref="J4:Q4"/>
    <mergeCell ref="A5:G5"/>
    <mergeCell ref="J5:Q5"/>
    <mergeCell ref="A1:B2"/>
  </mergeCells>
  <phoneticPr fontId="36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2016-05-09T15:17:00Z</cp:lastPrinted>
  <dcterms:created xsi:type="dcterms:W3CDTF">2014-04-05T09:56:00Z</dcterms:created>
  <dcterms:modified xsi:type="dcterms:W3CDTF">2022-05-18T14:26:19Z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