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<sst xmlns="http://schemas.openxmlformats.org/spreadsheetml/2006/main" count="425" uniqueCount="283">
  <si>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</si>
  <si>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</si>
  <si>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</si>
  <si>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</si>
  <si>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</si>
  <si>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</si>
  <si>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</si>
  <si>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</si>
  <si>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</si>
  <si>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</si>
  <si>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</si>
  <si>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</si>
  <si>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</si>
  <si>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</si>
  <si>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</si>
  <si>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</si>
  <si>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</si>
  <si>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</si>
  <si>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</si>
  <si>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</si>
  <si>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</si>
  <si>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</si>
  <si>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</si>
  <si>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</si>
  <si>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</si>
  <si>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</si>
  <si>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</si>
  <si>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</si>
  <si>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</si>
  <si>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</si>
  <si>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</si>
  <si>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</si>
  <si>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</si>
  <si>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</si>
  <si>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</si>
  <si>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</si>
  <si>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</si>
  <si>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</si>
  <si>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</si>
  <si>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</si>
  <si>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</si>
  <si>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</si>
  <si>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</si>
  <si>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</si>
  <si>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</si>
  <si>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</si>
  <si>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</si>
  <si>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</si>
  <si>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</si>
  <si>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</si>
  <si>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</si>
  <si>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</si>
  <si>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</si>
  <si>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</si>
  <si>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</si>
  <si>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</si>
  <si>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</si>
  <si>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</si>
  <si>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</si>
  <si>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</si>
  <si>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</si>
  <si>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</si>
  <si>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</si>
  <si>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</si>
  <si>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</si>
  <si>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</si>
  <si>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</si>
  <si>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</si>
  <si>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</si>
  <si>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</si>
  <si>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</si>
  <si>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</si>
  <si>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</si>
  <si>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</si>
  <si>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</si>
  <si>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</si>
  <si>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</si>
  <si>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</si>
  <si>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</si>
  <si>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</si>
  <si>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</si>
  <si>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</si>
  <si>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</si>
  <si>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</si>
  <si>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</si>
  <si>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</si>
  <si>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</si>
  <si>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</si>
  <si>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</si>
  <si>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</si>
  <si>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</si>
  <si>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</si>
  <si>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</si>
  <si>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</si>
  <si>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</si>
  <si>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</si>
  <si>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</si>
  <si>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</si>
  <si>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</si>
  <si>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</si>
  <si>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</si>
  <si>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</si>
  <si>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</si>
  <si>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</si>
  <si>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</si>
  <si>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</si>
  <si>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</si>
  <si>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</si>
  <si>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</si>
  <si>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</si>
  <si>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</si>
  <si>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</si>
  <si>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</si>
  <si>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</si>
  <si>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</si>
  <si>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</si>
  <si>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</si>
  <si>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</si>
  <si>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</si>
  <si>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</si>
  <si>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</si>
  <si>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</si>
  <si>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</si>
  <si>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</si>
  <si>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</si>
  <si>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</si>
  <si>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</si>
  <si>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</si>
  <si>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</si>
  <si>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</si>
  <si>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</si>
  <si>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</si>
  <si>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</si>
  <si>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</si>
  <si>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</si>
  <si>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</si>
  <si>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</si>
  <si>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</si>
  <si>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</si>
  <si>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</si>
  <si>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</si>
  <si>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</si>
  <si>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</si>
  <si>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</si>
  <si>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</si>
  <si>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</si>
  <si>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</si>
  <si>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</si>
  <si>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</si>
  <si>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</si>
  <si>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</si>
  <si>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</si>
  <si>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</si>
  <si>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</si>
  <si>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</si>
  <si>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</si>
  <si>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</si>
  <si>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</si>
  <si>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</si>
  <si>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</si>
  <si>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</si>
  <si>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</si>
  <si>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</si>
  <si>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</si>
  <si>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</si>
  <si>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</si>
  <si>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</si>
  <si>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</si>
  <si>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</si>
  <si>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</si>
  <si>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</si>
  <si>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</si>
  <si>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</si>
  <si>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</si>
  <si>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</si>
  <si>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</si>
  <si>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</si>
  <si>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</si>
  <si>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</si>
  <si>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</si>
  <si>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</si>
  <si>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</si>
  <si>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</si>
  <si>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</si>
  <si>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</si>
  <si>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</si>
  <si>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</si>
  <si>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</si>
  <si>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</si>
  <si>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</si>
  <si>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</si>
  <si>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</si>
  <si>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</si>
  <si>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</si>
  <si>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</si>
  <si>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</si>
  <si>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</si>
  <si>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</si>
  <si>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</si>
  <si>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</si>
  <si>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</t>
    <rPh sb="0" eb="3">
      <t>カマガヤ</t>
    </rPh>
    <rPh sb="3" eb="5">
      <t>チュウブ</t>
    </rPh>
    <phoneticPr fontId="2"/>
  </si>
  <si>
    <t>西脇</t>
    <rPh sb="0" eb="2">
      <t>ニシワキ</t>
    </rPh>
    <phoneticPr fontId="2"/>
  </si>
  <si>
    <t>英次</t>
    <rPh sb="0" eb="2">
      <t>エイジ</t>
    </rPh>
    <phoneticPr fontId="2"/>
  </si>
  <si>
    <t>ニシワキ</t>
    <phoneticPr fontId="2"/>
  </si>
  <si>
    <t>エイジ</t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</si>
  <si>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</si>
  <si>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</si>
  <si>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</si>
  <si>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</si>
  <si>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オザキ</t>
    <phoneticPr fontId="2"/>
  </si>
  <si>
    <t>ヨシタカ</t>
    <phoneticPr fontId="2"/>
  </si>
  <si>
    <t>尾﨑</t>
    <rPh sb="0" eb="2">
      <t>オザキ</t>
    </rPh>
    <phoneticPr fontId="2"/>
  </si>
  <si>
    <t>善孝</t>
    <rPh sb="0" eb="2">
      <t>ヨシタカ</t>
    </rPh>
    <phoneticPr fontId="2"/>
  </si>
  <si>
    <t>ナカムラ</t>
    <phoneticPr fontId="2"/>
  </si>
  <si>
    <t>①</t>
    <phoneticPr fontId="2"/>
  </si>
  <si>
    <t>サイトウ</t>
    <phoneticPr fontId="2"/>
  </si>
  <si>
    <t>アヤカ</t>
    <phoneticPr fontId="2"/>
  </si>
  <si>
    <t>齊藤</t>
    <rPh sb="0" eb="2">
      <t>サイトウ</t>
    </rPh>
    <phoneticPr fontId="2"/>
  </si>
  <si>
    <t>綾夏</t>
    <rPh sb="0" eb="1">
      <t>アヤ</t>
    </rPh>
    <rPh sb="1" eb="2">
      <t>ナツ</t>
    </rPh>
    <phoneticPr fontId="2"/>
  </si>
  <si>
    <t>マエジマ</t>
    <phoneticPr fontId="2"/>
  </si>
  <si>
    <t>ナナ</t>
    <phoneticPr fontId="2"/>
  </si>
  <si>
    <t>前嶋</t>
    <rPh sb="0" eb="2">
      <t>マエジマ</t>
    </rPh>
    <phoneticPr fontId="2"/>
  </si>
  <si>
    <t>菜那</t>
    <rPh sb="0" eb="1">
      <t>ナ</t>
    </rPh>
    <rPh sb="1" eb="2">
      <t>ナ</t>
    </rPh>
    <phoneticPr fontId="2"/>
  </si>
  <si>
    <t>スガワラ</t>
    <phoneticPr fontId="2"/>
  </si>
  <si>
    <t>ハナ</t>
    <phoneticPr fontId="2"/>
  </si>
  <si>
    <t>菅原</t>
    <rPh sb="0" eb="2">
      <t>スガワラ</t>
    </rPh>
    <phoneticPr fontId="2"/>
  </si>
  <si>
    <t>華</t>
    <rPh sb="0" eb="1">
      <t>ハナ</t>
    </rPh>
    <phoneticPr fontId="2"/>
  </si>
  <si>
    <t>マツモト</t>
    <phoneticPr fontId="2"/>
  </si>
  <si>
    <t>ナオ</t>
    <phoneticPr fontId="2"/>
  </si>
  <si>
    <t>松本</t>
    <rPh sb="0" eb="2">
      <t>マツモト</t>
    </rPh>
    <phoneticPr fontId="2"/>
  </si>
  <si>
    <t>奈桜</t>
    <rPh sb="0" eb="1">
      <t>ナ</t>
    </rPh>
    <rPh sb="1" eb="2">
      <t>サクラ</t>
    </rPh>
    <phoneticPr fontId="2"/>
  </si>
  <si>
    <t>アキザワ</t>
    <phoneticPr fontId="2"/>
  </si>
  <si>
    <t>マユ</t>
    <phoneticPr fontId="2"/>
  </si>
  <si>
    <t>秋沢</t>
    <rPh sb="0" eb="2">
      <t>アキザワ</t>
    </rPh>
    <phoneticPr fontId="2"/>
  </si>
  <si>
    <t>茉侑</t>
    <rPh sb="0" eb="1">
      <t>マツ</t>
    </rPh>
    <rPh sb="1" eb="2">
      <t>ユウ</t>
    </rPh>
    <phoneticPr fontId="2"/>
  </si>
  <si>
    <t>杉本</t>
    <rPh sb="0" eb="2">
      <t>スギモト</t>
    </rPh>
    <phoneticPr fontId="2"/>
  </si>
  <si>
    <t>愛珠</t>
    <rPh sb="0" eb="1">
      <t>アイ</t>
    </rPh>
    <rPh sb="1" eb="2">
      <t>シュ</t>
    </rPh>
    <phoneticPr fontId="2"/>
  </si>
  <si>
    <t>スギモト</t>
    <phoneticPr fontId="2"/>
  </si>
  <si>
    <t>あじゅ</t>
    <phoneticPr fontId="2"/>
  </si>
  <si>
    <t>スギモト</t>
    <phoneticPr fontId="2"/>
  </si>
  <si>
    <t>ジュナ</t>
    <phoneticPr fontId="2"/>
  </si>
  <si>
    <t>珠菜</t>
    <rPh sb="0" eb="1">
      <t>シュ</t>
    </rPh>
    <rPh sb="1" eb="2">
      <t>ナ</t>
    </rPh>
    <phoneticPr fontId="2"/>
  </si>
  <si>
    <t>タマイ</t>
    <phoneticPr fontId="2"/>
  </si>
  <si>
    <t>サトミ</t>
    <phoneticPr fontId="2"/>
  </si>
  <si>
    <t>玉井</t>
    <rPh sb="0" eb="2">
      <t>タマイ</t>
    </rPh>
    <phoneticPr fontId="2"/>
  </si>
  <si>
    <t>里実</t>
    <rPh sb="0" eb="2">
      <t>サトミ</t>
    </rPh>
    <phoneticPr fontId="2"/>
  </si>
  <si>
    <t>キタザワ</t>
    <phoneticPr fontId="2"/>
  </si>
  <si>
    <t>コテン</t>
    <phoneticPr fontId="2"/>
  </si>
  <si>
    <t>北沢</t>
    <rPh sb="0" eb="2">
      <t>キタザワ</t>
    </rPh>
    <phoneticPr fontId="2"/>
  </si>
  <si>
    <t>胡天</t>
    <rPh sb="0" eb="1">
      <t>コ</t>
    </rPh>
    <rPh sb="1" eb="2">
      <t>テン</t>
    </rPh>
    <phoneticPr fontId="2"/>
  </si>
  <si>
    <t>ニシダ</t>
    <phoneticPr fontId="2"/>
  </si>
  <si>
    <t>モモカ</t>
    <phoneticPr fontId="2"/>
  </si>
  <si>
    <t>西田</t>
    <rPh sb="0" eb="2">
      <t>ニシダ</t>
    </rPh>
    <phoneticPr fontId="2"/>
  </si>
  <si>
    <t>百伽</t>
    <rPh sb="0" eb="1">
      <t>ヒャク</t>
    </rPh>
    <rPh sb="1" eb="2">
      <t>カ</t>
    </rPh>
    <phoneticPr fontId="2"/>
  </si>
  <si>
    <t>5年</t>
    <rPh sb="1" eb="2">
      <t>ネン</t>
    </rPh>
    <phoneticPr fontId="2"/>
  </si>
  <si>
    <t>中部小</t>
    <rPh sb="0" eb="2">
      <t>チュウブ</t>
    </rPh>
    <rPh sb="2" eb="3">
      <t>ショウ</t>
    </rPh>
    <phoneticPr fontId="2"/>
  </si>
  <si>
    <t>宮久保小</t>
    <rPh sb="0" eb="3">
      <t>ミヤクボ</t>
    </rPh>
    <rPh sb="3" eb="4">
      <t>ショウ</t>
    </rPh>
    <phoneticPr fontId="2"/>
  </si>
  <si>
    <t>清水口小</t>
    <rPh sb="0" eb="3">
      <t>シミズグチ</t>
    </rPh>
    <rPh sb="3" eb="4">
      <t>ショウ</t>
    </rPh>
    <phoneticPr fontId="2"/>
  </si>
  <si>
    <t>池の上小</t>
    <rPh sb="0" eb="1">
      <t>イケ</t>
    </rPh>
    <rPh sb="2" eb="3">
      <t>カミ</t>
    </rPh>
    <rPh sb="3" eb="4">
      <t>ショウ</t>
    </rPh>
    <phoneticPr fontId="2"/>
  </si>
  <si>
    <t>初富小</t>
    <rPh sb="0" eb="1">
      <t>ハツ</t>
    </rPh>
    <rPh sb="1" eb="2">
      <t>トミ</t>
    </rPh>
    <rPh sb="2" eb="3">
      <t>ショウ</t>
    </rPh>
    <phoneticPr fontId="2"/>
  </si>
  <si>
    <t>高木第二小</t>
    <rPh sb="0" eb="2">
      <t>タカギ</t>
    </rPh>
    <rPh sb="2" eb="4">
      <t>ダイニ</t>
    </rPh>
    <rPh sb="4" eb="5">
      <t>ショウ</t>
    </rPh>
    <phoneticPr fontId="2"/>
  </si>
  <si>
    <t>女子</t>
    <rPh sb="0" eb="2">
      <t>ジョシ</t>
    </rPh>
    <phoneticPr fontId="2"/>
  </si>
  <si>
    <t>鎌ヶ谷市</t>
    <rPh sb="0" eb="4">
      <t>カマガヤシ</t>
    </rPh>
    <phoneticPr fontId="2"/>
  </si>
  <si>
    <t>北西支部</t>
    <rPh sb="0" eb="2">
      <t>ホクセイ</t>
    </rPh>
    <rPh sb="2" eb="4">
      <t>シブ</t>
    </rPh>
    <phoneticPr fontId="2"/>
  </si>
  <si>
    <t>アーバンパークライン</t>
    <phoneticPr fontId="2"/>
  </si>
  <si>
    <t>鎌ヶ谷</t>
    <rPh sb="0" eb="3">
      <t>カマガヤ</t>
    </rPh>
    <phoneticPr fontId="2"/>
  </si>
  <si>
    <t>273</t>
    <phoneticPr fontId="2"/>
  </si>
  <si>
    <t>0113</t>
    <phoneticPr fontId="2"/>
  </si>
  <si>
    <t>鎌ヶ谷市道野辺中央4-12-32</t>
    <rPh sb="0" eb="4">
      <t>カマガヤシ</t>
    </rPh>
    <rPh sb="4" eb="9">
      <t>ミチノベチュウオウ</t>
    </rPh>
    <phoneticPr fontId="2"/>
  </si>
  <si>
    <t>047</t>
    <phoneticPr fontId="2"/>
  </si>
  <si>
    <t>446</t>
    <phoneticPr fontId="2"/>
  </si>
  <si>
    <t>1551</t>
    <phoneticPr fontId="2"/>
  </si>
  <si>
    <t>271</t>
    <phoneticPr fontId="2"/>
  </si>
  <si>
    <t>0052</t>
    <phoneticPr fontId="2"/>
  </si>
  <si>
    <t>松戸市新作628-10-202</t>
    <rPh sb="0" eb="3">
      <t>マツドシ</t>
    </rPh>
    <rPh sb="3" eb="5">
      <t>シンサク</t>
    </rPh>
    <phoneticPr fontId="2"/>
  </si>
  <si>
    <t>080</t>
    <phoneticPr fontId="2"/>
  </si>
  <si>
    <t>5548</t>
    <phoneticPr fontId="2"/>
  </si>
  <si>
    <t>5165</t>
    <phoneticPr fontId="2"/>
  </si>
  <si>
    <t>0123</t>
    <phoneticPr fontId="2"/>
  </si>
  <si>
    <t>鎌ヶ谷市南初富6-3-17</t>
    <rPh sb="0" eb="4">
      <t>カマガヤシ</t>
    </rPh>
    <rPh sb="4" eb="7">
      <t>ミナミハツトミ</t>
    </rPh>
    <phoneticPr fontId="2"/>
  </si>
  <si>
    <t>445</t>
    <phoneticPr fontId="2"/>
  </si>
  <si>
    <t>5126</t>
    <phoneticPr fontId="2"/>
  </si>
  <si>
    <t>監督に同じ</t>
    <rPh sb="0" eb="2">
      <t>カントク</t>
    </rPh>
    <rPh sb="3" eb="4">
      <t>オナ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</si>
</sst>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R30" sqref="AR30:AS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0" t="s">
        <v>189</v>
      </c>
      <c r="B2" s="231"/>
      <c r="C2" s="232"/>
      <c r="D2" s="233"/>
      <c r="E2" s="233"/>
      <c r="F2" s="233"/>
      <c r="G2" s="233"/>
      <c r="H2" s="233"/>
      <c r="I2" s="234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438" t="s">
        <v>200</v>
      </c>
      <c r="D3" s="237"/>
      <c r="E3" s="237"/>
      <c r="F3" s="237"/>
      <c r="G3" s="237"/>
      <c r="H3" s="237"/>
      <c r="I3" s="238"/>
      <c r="J3" s="445" t="s">
        <v>261</v>
      </c>
      <c r="K3" s="85"/>
      <c r="L3" s="85"/>
      <c r="M3" s="85"/>
      <c r="N3" s="85"/>
      <c r="O3" s="86"/>
      <c r="P3" s="193" t="s">
        <v>262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263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430150895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21001</v>
      </c>
      <c r="K5" s="141"/>
      <c r="L5" s="141"/>
      <c r="M5" s="141"/>
      <c r="N5" s="141"/>
      <c r="O5" s="141"/>
      <c r="P5" s="446" t="s">
        <v>264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46" t="s">
        <v>265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41" t="s">
        <v>203</v>
      </c>
      <c r="D7" s="109"/>
      <c r="E7" s="442" t="s">
        <v>204</v>
      </c>
      <c r="F7" s="110"/>
      <c r="G7" s="112">
        <v>506064727</v>
      </c>
      <c r="H7" s="112"/>
      <c r="I7" s="112"/>
      <c r="J7" s="112"/>
      <c r="K7" s="112"/>
      <c r="L7" s="112"/>
      <c r="M7" s="112">
        <v>4190</v>
      </c>
      <c r="N7" s="112"/>
      <c r="O7" s="112"/>
      <c r="P7" s="77" t="s">
        <v>72</v>
      </c>
      <c r="Q7" s="78"/>
      <c r="R7" s="136" t="s">
        <v>266</v>
      </c>
      <c r="S7" s="136"/>
      <c r="T7" s="136"/>
      <c r="U7" s="136"/>
      <c r="V7" s="50" t="s">
        <v>73</v>
      </c>
      <c r="W7" s="135" t="s">
        <v>267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269</v>
      </c>
      <c r="AM7" s="142"/>
      <c r="AN7" s="142"/>
      <c r="AO7" s="142"/>
      <c r="AP7" s="142"/>
      <c r="AQ7" s="142"/>
      <c r="AR7" s="142"/>
      <c r="AS7" s="59" t="s">
        <v>75</v>
      </c>
      <c r="AT7" s="248">
        <v>68</v>
      </c>
    </row>
    <row r="8" spans="1:51" ht="18" customHeight="1">
      <c r="A8" s="119"/>
      <c r="B8" s="118"/>
      <c r="C8" s="439" t="s">
        <v>201</v>
      </c>
      <c r="D8" s="115"/>
      <c r="E8" s="440" t="s">
        <v>202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268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270</v>
      </c>
      <c r="AL8" s="146"/>
      <c r="AM8" s="146"/>
      <c r="AN8" s="146"/>
      <c r="AO8" s="60" t="s">
        <v>76</v>
      </c>
      <c r="AP8" s="146" t="s">
        <v>271</v>
      </c>
      <c r="AQ8" s="146"/>
      <c r="AR8" s="146"/>
      <c r="AS8" s="147"/>
      <c r="AT8" s="248"/>
    </row>
    <row r="9" spans="1:51" ht="14.45" customHeight="1">
      <c r="A9" s="119" t="s">
        <v>150</v>
      </c>
      <c r="B9" s="118"/>
      <c r="C9" s="441" t="s">
        <v>205</v>
      </c>
      <c r="D9" s="109"/>
      <c r="E9" s="442" t="s">
        <v>206</v>
      </c>
      <c r="F9" s="110"/>
      <c r="G9" s="112">
        <v>514331422</v>
      </c>
      <c r="H9" s="112"/>
      <c r="I9" s="112"/>
      <c r="J9" s="112"/>
      <c r="K9" s="112"/>
      <c r="L9" s="112"/>
      <c r="M9" s="112">
        <v>364193</v>
      </c>
      <c r="N9" s="112"/>
      <c r="O9" s="112"/>
      <c r="P9" s="77" t="s">
        <v>72</v>
      </c>
      <c r="Q9" s="78"/>
      <c r="R9" s="136" t="s">
        <v>272</v>
      </c>
      <c r="S9" s="136"/>
      <c r="T9" s="136"/>
      <c r="U9" s="136"/>
      <c r="V9" s="50" t="s">
        <v>73</v>
      </c>
      <c r="W9" s="135" t="s">
        <v>273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275</v>
      </c>
      <c r="AM9" s="142"/>
      <c r="AN9" s="142"/>
      <c r="AO9" s="142"/>
      <c r="AP9" s="142"/>
      <c r="AQ9" s="142"/>
      <c r="AR9" s="142"/>
      <c r="AS9" s="59" t="s">
        <v>194</v>
      </c>
      <c r="AT9" s="249">
        <v>46</v>
      </c>
    </row>
    <row r="10" spans="1:51" ht="18" customHeight="1">
      <c r="A10" s="119"/>
      <c r="B10" s="118"/>
      <c r="C10" s="439" t="s">
        <v>207</v>
      </c>
      <c r="D10" s="115"/>
      <c r="E10" s="440" t="s">
        <v>208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274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276</v>
      </c>
      <c r="AL10" s="146"/>
      <c r="AM10" s="146"/>
      <c r="AN10" s="146"/>
      <c r="AO10" s="60" t="s">
        <v>195</v>
      </c>
      <c r="AP10" s="146" t="s">
        <v>277</v>
      </c>
      <c r="AQ10" s="146"/>
      <c r="AR10" s="146"/>
      <c r="AS10" s="147"/>
      <c r="AT10" s="249"/>
    </row>
    <row r="11" spans="1:51" ht="14.45" customHeight="1">
      <c r="A11" s="119" t="s">
        <v>151</v>
      </c>
      <c r="B11" s="118"/>
      <c r="C11" s="441" t="s">
        <v>209</v>
      </c>
      <c r="D11" s="109"/>
      <c r="E11" s="442" t="s">
        <v>210</v>
      </c>
      <c r="F11" s="110"/>
      <c r="G11" s="112">
        <v>506064875</v>
      </c>
      <c r="H11" s="112"/>
      <c r="I11" s="112"/>
      <c r="J11" s="112">
        <v>14508</v>
      </c>
      <c r="K11" s="112"/>
      <c r="L11" s="112"/>
      <c r="M11" s="112"/>
      <c r="N11" s="112"/>
      <c r="O11" s="112"/>
      <c r="P11" s="77" t="s">
        <v>72</v>
      </c>
      <c r="Q11" s="78"/>
      <c r="R11" s="136" t="s">
        <v>266</v>
      </c>
      <c r="S11" s="136"/>
      <c r="T11" s="136"/>
      <c r="U11" s="136"/>
      <c r="V11" s="50" t="s">
        <v>73</v>
      </c>
      <c r="W11" s="135" t="s">
        <v>278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 t="s">
        <v>269</v>
      </c>
      <c r="AM11" s="142"/>
      <c r="AN11" s="142"/>
      <c r="AO11" s="142"/>
      <c r="AP11" s="142"/>
      <c r="AQ11" s="142"/>
      <c r="AR11" s="142"/>
      <c r="AS11" s="59" t="s">
        <v>194</v>
      </c>
      <c r="AT11" s="249">
        <v>72</v>
      </c>
    </row>
    <row r="12" spans="1:51" ht="18" customHeight="1">
      <c r="A12" s="119"/>
      <c r="B12" s="118"/>
      <c r="C12" s="439" t="s">
        <v>211</v>
      </c>
      <c r="D12" s="115"/>
      <c r="E12" s="440" t="s">
        <v>212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279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 t="s">
        <v>280</v>
      </c>
      <c r="AL12" s="146"/>
      <c r="AM12" s="146"/>
      <c r="AN12" s="146"/>
      <c r="AO12" s="60" t="s">
        <v>195</v>
      </c>
      <c r="AP12" s="146" t="s">
        <v>281</v>
      </c>
      <c r="AQ12" s="146"/>
      <c r="AR12" s="146"/>
      <c r="AS12" s="147"/>
      <c r="AT12" s="249"/>
    </row>
    <row r="13" spans="1:51" ht="15" customHeight="1">
      <c r="A13" s="119" t="s">
        <v>152</v>
      </c>
      <c r="B13" s="118"/>
      <c r="C13" s="441" t="s">
        <v>213</v>
      </c>
      <c r="D13" s="109"/>
      <c r="E13" s="442" t="s">
        <v>206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50"/>
    </row>
    <row r="14" spans="1:51" ht="18" customHeight="1">
      <c r="A14" s="119"/>
      <c r="B14" s="118"/>
      <c r="C14" s="439" t="s">
        <v>207</v>
      </c>
      <c r="D14" s="115"/>
      <c r="E14" s="440" t="s">
        <v>208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50"/>
    </row>
    <row r="15" spans="1:51" ht="15" customHeight="1">
      <c r="A15" s="128" t="s">
        <v>166</v>
      </c>
      <c r="B15" s="118"/>
      <c r="C15" s="441" t="s">
        <v>203</v>
      </c>
      <c r="D15" s="109"/>
      <c r="E15" s="442" t="s">
        <v>204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/>
      <c r="S15" s="136"/>
      <c r="T15" s="136"/>
      <c r="U15" s="136"/>
      <c r="V15" s="49" t="s">
        <v>73</v>
      </c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/>
      <c r="AM15" s="142"/>
      <c r="AN15" s="142"/>
      <c r="AO15" s="142"/>
      <c r="AP15" s="142"/>
      <c r="AQ15" s="142"/>
      <c r="AR15" s="142"/>
      <c r="AS15" s="59" t="s">
        <v>194</v>
      </c>
      <c r="AT15" s="249"/>
    </row>
    <row r="16" spans="1:51" ht="18" customHeight="1">
      <c r="A16" s="119"/>
      <c r="B16" s="118"/>
      <c r="C16" s="439" t="s">
        <v>201</v>
      </c>
      <c r="D16" s="115"/>
      <c r="E16" s="440" t="s">
        <v>202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282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/>
      <c r="AL16" s="146"/>
      <c r="AM16" s="146"/>
      <c r="AN16" s="146"/>
      <c r="AO16" s="60" t="s">
        <v>195</v>
      </c>
      <c r="AP16" s="146"/>
      <c r="AQ16" s="146"/>
      <c r="AR16" s="146"/>
      <c r="AS16" s="147"/>
      <c r="AT16" s="249"/>
    </row>
    <row r="17" spans="1:46">
      <c r="A17" s="119" t="s">
        <v>6</v>
      </c>
      <c r="B17" s="118"/>
      <c r="C17" s="151" t="str">
        <f>IF(P16="","",P16)</f>
        <v>監督に同じ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/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5" t="s">
        <v>167</v>
      </c>
      <c r="Q23" s="117"/>
      <c r="R23" s="117"/>
      <c r="S23" s="117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7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3" t="s">
        <v>214</v>
      </c>
      <c r="C25" s="441" t="s">
        <v>215</v>
      </c>
      <c r="D25" s="109"/>
      <c r="E25" s="442" t="s">
        <v>216</v>
      </c>
      <c r="F25" s="110"/>
      <c r="G25" s="444" t="s">
        <v>254</v>
      </c>
      <c r="H25" s="92"/>
      <c r="I25" s="444" t="s">
        <v>255</v>
      </c>
      <c r="J25" s="91"/>
      <c r="K25" s="91"/>
      <c r="L25" s="92"/>
      <c r="M25" s="90">
        <v>511304351</v>
      </c>
      <c r="N25" s="91"/>
      <c r="O25" s="92"/>
      <c r="P25" s="90">
        <v>158</v>
      </c>
      <c r="Q25" s="91"/>
      <c r="R25" s="91"/>
      <c r="S25" s="91"/>
      <c r="T25" s="96"/>
      <c r="U25" s="1"/>
      <c r="V25" s="1"/>
      <c r="W25" s="1"/>
      <c r="X25" s="1"/>
      <c r="Y25" s="98">
        <v>9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9" t="s">
        <v>217</v>
      </c>
      <c r="D26" s="115"/>
      <c r="E26" s="440" t="s">
        <v>218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41" t="s">
        <v>219</v>
      </c>
      <c r="D27" s="109"/>
      <c r="E27" s="442" t="s">
        <v>220</v>
      </c>
      <c r="F27" s="110"/>
      <c r="G27" s="444" t="s">
        <v>254</v>
      </c>
      <c r="H27" s="92"/>
      <c r="I27" s="444" t="s">
        <v>255</v>
      </c>
      <c r="J27" s="91"/>
      <c r="K27" s="91"/>
      <c r="L27" s="92"/>
      <c r="M27" s="90">
        <v>511106710</v>
      </c>
      <c r="N27" s="91"/>
      <c r="O27" s="92"/>
      <c r="P27" s="90">
        <v>158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9" t="s">
        <v>221</v>
      </c>
      <c r="D28" s="115"/>
      <c r="E28" s="440" t="s">
        <v>222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41" t="s">
        <v>223</v>
      </c>
      <c r="D29" s="109"/>
      <c r="E29" s="442" t="s">
        <v>224</v>
      </c>
      <c r="F29" s="110"/>
      <c r="G29" s="444" t="s">
        <v>254</v>
      </c>
      <c r="H29" s="92"/>
      <c r="I29" s="444" t="s">
        <v>256</v>
      </c>
      <c r="J29" s="91"/>
      <c r="K29" s="91"/>
      <c r="L29" s="92"/>
      <c r="M29" s="90">
        <v>512522801</v>
      </c>
      <c r="N29" s="91"/>
      <c r="O29" s="92"/>
      <c r="P29" s="90">
        <v>158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9" t="s">
        <v>225</v>
      </c>
      <c r="D30" s="115"/>
      <c r="E30" s="440" t="s">
        <v>226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41" t="s">
        <v>227</v>
      </c>
      <c r="D31" s="109"/>
      <c r="E31" s="442" t="s">
        <v>228</v>
      </c>
      <c r="F31" s="110"/>
      <c r="G31" s="444" t="s">
        <v>254</v>
      </c>
      <c r="H31" s="92"/>
      <c r="I31" s="444" t="s">
        <v>255</v>
      </c>
      <c r="J31" s="91"/>
      <c r="K31" s="91"/>
      <c r="L31" s="92"/>
      <c r="M31" s="90">
        <v>511234037</v>
      </c>
      <c r="N31" s="91"/>
      <c r="O31" s="92"/>
      <c r="P31" s="90">
        <v>151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9" t="s">
        <v>229</v>
      </c>
      <c r="D32" s="115"/>
      <c r="E32" s="440" t="s">
        <v>230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41" t="s">
        <v>231</v>
      </c>
      <c r="D33" s="109"/>
      <c r="E33" s="442" t="s">
        <v>232</v>
      </c>
      <c r="F33" s="110"/>
      <c r="G33" s="444" t="s">
        <v>254</v>
      </c>
      <c r="H33" s="92"/>
      <c r="I33" s="444" t="s">
        <v>257</v>
      </c>
      <c r="J33" s="91"/>
      <c r="K33" s="91"/>
      <c r="L33" s="92"/>
      <c r="M33" s="90">
        <v>513231550</v>
      </c>
      <c r="N33" s="91"/>
      <c r="O33" s="92"/>
      <c r="P33" s="90">
        <v>144</v>
      </c>
      <c r="Q33" s="91"/>
      <c r="R33" s="91"/>
      <c r="S33" s="91"/>
      <c r="T33" s="96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9" t="s">
        <v>233</v>
      </c>
      <c r="D34" s="115"/>
      <c r="E34" s="440" t="s">
        <v>234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41" t="s">
        <v>237</v>
      </c>
      <c r="D35" s="109"/>
      <c r="E35" s="442" t="s">
        <v>238</v>
      </c>
      <c r="F35" s="110"/>
      <c r="G35" s="444" t="s">
        <v>254</v>
      </c>
      <c r="H35" s="92"/>
      <c r="I35" s="444" t="s">
        <v>258</v>
      </c>
      <c r="J35" s="91"/>
      <c r="K35" s="91"/>
      <c r="L35" s="92"/>
      <c r="M35" s="90">
        <v>514420429</v>
      </c>
      <c r="N35" s="91"/>
      <c r="O35" s="92"/>
      <c r="P35" s="90">
        <v>143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9" t="s">
        <v>235</v>
      </c>
      <c r="D36" s="115"/>
      <c r="E36" s="440" t="s">
        <v>236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41" t="s">
        <v>239</v>
      </c>
      <c r="D37" s="109"/>
      <c r="E37" s="442" t="s">
        <v>240</v>
      </c>
      <c r="F37" s="110"/>
      <c r="G37" s="444" t="s">
        <v>254</v>
      </c>
      <c r="H37" s="92"/>
      <c r="I37" s="444" t="s">
        <v>258</v>
      </c>
      <c r="J37" s="91"/>
      <c r="K37" s="91"/>
      <c r="L37" s="92"/>
      <c r="M37" s="90">
        <v>514420439</v>
      </c>
      <c r="N37" s="91"/>
      <c r="O37" s="92"/>
      <c r="P37" s="90">
        <v>143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9" t="s">
        <v>235</v>
      </c>
      <c r="D38" s="115"/>
      <c r="E38" s="440" t="s">
        <v>241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41" t="s">
        <v>242</v>
      </c>
      <c r="D39" s="109"/>
      <c r="E39" s="442" t="s">
        <v>243</v>
      </c>
      <c r="F39" s="110"/>
      <c r="G39" s="444" t="s">
        <v>254</v>
      </c>
      <c r="H39" s="92"/>
      <c r="I39" s="444" t="s">
        <v>259</v>
      </c>
      <c r="J39" s="91"/>
      <c r="K39" s="91"/>
      <c r="L39" s="92"/>
      <c r="M39" s="90">
        <v>511304347</v>
      </c>
      <c r="N39" s="91"/>
      <c r="O39" s="92"/>
      <c r="P39" s="90">
        <v>139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9" t="s">
        <v>244</v>
      </c>
      <c r="D40" s="115"/>
      <c r="E40" s="440" t="s">
        <v>245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41" t="s">
        <v>246</v>
      </c>
      <c r="D41" s="109"/>
      <c r="E41" s="442" t="s">
        <v>247</v>
      </c>
      <c r="F41" s="110"/>
      <c r="G41" s="444" t="s">
        <v>254</v>
      </c>
      <c r="H41" s="92"/>
      <c r="I41" s="444" t="s">
        <v>255</v>
      </c>
      <c r="J41" s="91"/>
      <c r="K41" s="91"/>
      <c r="L41" s="92"/>
      <c r="M41" s="90">
        <v>511106709</v>
      </c>
      <c r="N41" s="91"/>
      <c r="O41" s="92"/>
      <c r="P41" s="90">
        <v>145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9" t="s">
        <v>248</v>
      </c>
      <c r="D42" s="115"/>
      <c r="E42" s="440" t="s">
        <v>249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41" t="s">
        <v>250</v>
      </c>
      <c r="D43" s="109"/>
      <c r="E43" s="442" t="s">
        <v>251</v>
      </c>
      <c r="F43" s="110"/>
      <c r="G43" s="444" t="s">
        <v>254</v>
      </c>
      <c r="H43" s="92"/>
      <c r="I43" s="444" t="s">
        <v>260</v>
      </c>
      <c r="J43" s="91"/>
      <c r="K43" s="91"/>
      <c r="L43" s="92"/>
      <c r="M43" s="90">
        <v>510372548</v>
      </c>
      <c r="N43" s="91"/>
      <c r="O43" s="92"/>
      <c r="P43" s="90">
        <v>139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9" t="s">
        <v>252</v>
      </c>
      <c r="D44" s="115"/>
      <c r="E44" s="440" t="s">
        <v>253</v>
      </c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1">
        <f>LEN(A55)</f>
        <v>0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54" t="s">
        <v>0</v>
      </c>
      <c r="B2" s="254"/>
      <c r="C2" s="255" t="str">
        <f>IF(入力!C3="","",入力!C3)</f>
        <v>鎌ヶ谷中部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56">
        <f>IF(入力!C4="","",IF(入力!C5="",入力!C4,入力!C4&amp;"　　"&amp;入力!C5))</f>
        <v>430150895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西脇　英次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506064727</v>
      </c>
      <c r="H7" s="263"/>
      <c r="I7" s="263"/>
      <c r="J7" s="263" t="str">
        <f>IF(入力!J7="","",入力!J7)</f>
        <v/>
      </c>
      <c r="K7" s="263"/>
      <c r="L7" s="263"/>
      <c r="M7" s="263">
        <f>IF(入力!M7="","",入力!M7)</f>
        <v>4190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2</v>
      </c>
      <c r="B9" s="254"/>
      <c r="C9" s="266" t="str">
        <f>IF(入力!C10="","",入力!C10&amp;"　"&amp;入力!E10)</f>
        <v>中村　敏夫</v>
      </c>
      <c r="D9" s="267"/>
      <c r="E9" s="267"/>
      <c r="F9" s="267"/>
      <c r="G9" s="263">
        <f>IF(入力!G9="","",入力!G9)</f>
        <v>514331422</v>
      </c>
      <c r="H9" s="263"/>
      <c r="I9" s="263"/>
      <c r="J9" s="263" t="str">
        <f>IF(入力!J9="","",入力!J9)</f>
        <v/>
      </c>
      <c r="K9" s="263"/>
      <c r="L9" s="263"/>
      <c r="M9" s="263">
        <f>IF(入力!M9="","",入力!M9)</f>
        <v>364193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3</v>
      </c>
      <c r="B11" s="254"/>
      <c r="C11" s="266" t="str">
        <f>IF(入力!C12="","",入力!C12&amp;"　"&amp;入力!E12)</f>
        <v>尾﨑　善孝</v>
      </c>
      <c r="D11" s="267"/>
      <c r="E11" s="267"/>
      <c r="F11" s="267"/>
      <c r="G11" s="263">
        <f>IF(入力!G11="","",入力!G11)</f>
        <v>506064875</v>
      </c>
      <c r="H11" s="263"/>
      <c r="I11" s="263"/>
      <c r="J11" s="263">
        <f>IF(入力!J11="","",入力!J11)</f>
        <v>14508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中村　敏夫</v>
      </c>
      <c r="D13" s="267"/>
      <c r="E13" s="267"/>
      <c r="F13" s="267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4"/>
      <c r="B14" s="254"/>
      <c r="C14" s="268"/>
      <c r="D14" s="269"/>
      <c r="E14" s="269"/>
      <c r="F14" s="269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4" t="s">
        <v>5</v>
      </c>
      <c r="B15" s="254"/>
      <c r="C15" s="266" t="str">
        <f>IF(入力!C16="","",入力!C16&amp;"　"&amp;入力!E16)</f>
        <v>西脇　英次</v>
      </c>
      <c r="D15" s="267"/>
      <c r="E15" s="267"/>
      <c r="F15" s="264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4"/>
      <c r="B16" s="254"/>
      <c r="C16" s="268"/>
      <c r="D16" s="269"/>
      <c r="E16" s="269"/>
      <c r="F16" s="265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4" t="s">
        <v>6</v>
      </c>
      <c r="B17" s="254"/>
      <c r="C17" s="255" t="str">
        <f>IF(入力!C17="","",入力!C17&amp;"　"&amp;入力!E17)</f>
        <v>監督に同じ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/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齊藤　綾夏</v>
      </c>
      <c r="D25" s="267"/>
      <c r="E25" s="267"/>
      <c r="F25" s="267"/>
      <c r="G25" s="254" t="str">
        <f>IF(入力!G25="","",入力!G25)</f>
        <v>5年</v>
      </c>
      <c r="H25" s="254" t="str">
        <f>IF(入力!H25="","",入力!H25)</f>
        <v/>
      </c>
      <c r="I25" s="254" t="str">
        <f>IF(入力!I25="","",入力!I25)</f>
        <v>中部小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511304351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前嶋　菜那</v>
      </c>
      <c r="D27" s="267"/>
      <c r="E27" s="267"/>
      <c r="F27" s="267"/>
      <c r="G27" s="254" t="str">
        <f>IF(入力!G27="","",入力!G27)</f>
        <v>5年</v>
      </c>
      <c r="H27" s="254" t="str">
        <f>IF(入力!H27="","",入力!H27)</f>
        <v/>
      </c>
      <c r="I27" s="254" t="str">
        <f>IF(入力!I27="","",入力!I27)</f>
        <v>中部小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511106710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菅原　華</v>
      </c>
      <c r="D29" s="267"/>
      <c r="E29" s="267"/>
      <c r="F29" s="267"/>
      <c r="G29" s="254" t="str">
        <f>IF(入力!G29="","",入力!G29)</f>
        <v>5年</v>
      </c>
      <c r="H29" s="254" t="str">
        <f>IF(入力!H29="","",入力!H29)</f>
        <v/>
      </c>
      <c r="I29" s="254" t="str">
        <f>IF(入力!I29="","",入力!I29)</f>
        <v>宮久保小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512522801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松本　奈桜</v>
      </c>
      <c r="D31" s="267"/>
      <c r="E31" s="267"/>
      <c r="F31" s="267"/>
      <c r="G31" s="254" t="str">
        <f>IF(入力!G31="","",入力!G31)</f>
        <v>5年</v>
      </c>
      <c r="H31" s="254" t="str">
        <f>IF(入力!H31="","",入力!H31)</f>
        <v/>
      </c>
      <c r="I31" s="254" t="str">
        <f>IF(入力!I31="","",入力!I31)</f>
        <v>中部小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511234037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秋沢　茉侑</v>
      </c>
      <c r="D33" s="267"/>
      <c r="E33" s="267"/>
      <c r="F33" s="267"/>
      <c r="G33" s="254" t="str">
        <f>IF(入力!G33="","",入力!G33)</f>
        <v>5年</v>
      </c>
      <c r="H33" s="254" t="str">
        <f>IF(入力!H33="","",入力!H33)</f>
        <v/>
      </c>
      <c r="I33" s="254" t="str">
        <f>IF(入力!I33="","",入力!I33)</f>
        <v>清水口小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513231550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杉本　愛珠</v>
      </c>
      <c r="D35" s="267"/>
      <c r="E35" s="267"/>
      <c r="F35" s="267"/>
      <c r="G35" s="254" t="str">
        <f>IF(入力!G35="","",入力!G35)</f>
        <v>5年</v>
      </c>
      <c r="H35" s="254" t="str">
        <f>IF(入力!H35="","",入力!H35)</f>
        <v/>
      </c>
      <c r="I35" s="254" t="str">
        <f>IF(入力!I35="","",入力!I35)</f>
        <v>池の上小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514420429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杉本　珠菜</v>
      </c>
      <c r="D37" s="267"/>
      <c r="E37" s="267"/>
      <c r="F37" s="267"/>
      <c r="G37" s="254" t="str">
        <f>IF(入力!G37="","",入力!G37)</f>
        <v>5年</v>
      </c>
      <c r="H37" s="254" t="str">
        <f>IF(入力!H37="","",入力!H37)</f>
        <v/>
      </c>
      <c r="I37" s="254" t="str">
        <f>IF(入力!I37="","",入力!I37)</f>
        <v>池の上小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514420439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玉井　里実</v>
      </c>
      <c r="D39" s="267"/>
      <c r="E39" s="267"/>
      <c r="F39" s="267"/>
      <c r="G39" s="254" t="str">
        <f>IF(入力!G39="","",入力!G39)</f>
        <v>5年</v>
      </c>
      <c r="H39" s="254" t="str">
        <f>IF(入力!H39="","",入力!H39)</f>
        <v/>
      </c>
      <c r="I39" s="254" t="str">
        <f>IF(入力!I39="","",入力!I39)</f>
        <v>初富小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511304347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北沢　胡天</v>
      </c>
      <c r="D41" s="267"/>
      <c r="E41" s="267"/>
      <c r="F41" s="267"/>
      <c r="G41" s="254" t="str">
        <f>IF(入力!G41="","",入力!G41)</f>
        <v>5年</v>
      </c>
      <c r="H41" s="254" t="str">
        <f>IF(入力!H41="","",入力!H41)</f>
        <v/>
      </c>
      <c r="I41" s="254" t="str">
        <f>IF(入力!I41="","",入力!I41)</f>
        <v>中部小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511106709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西田　百伽</v>
      </c>
      <c r="D43" s="267"/>
      <c r="E43" s="267"/>
      <c r="F43" s="267"/>
      <c r="G43" s="254" t="str">
        <f>IF(入力!G43="","",入力!G43)</f>
        <v>5年</v>
      </c>
      <c r="H43" s="254" t="str">
        <f>IF(入力!H43="","",入力!H43)</f>
        <v/>
      </c>
      <c r="I43" s="254" t="str">
        <f>IF(入力!I43="","",入力!I43)</f>
        <v>高木第二小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510372548</v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4"/>
      <c r="AW1" s="274"/>
      <c r="AX1" s="4" t="s">
        <v>28</v>
      </c>
      <c r="AY1" s="5"/>
      <c r="AZ1" s="274"/>
      <c r="BA1" s="274"/>
      <c r="BB1" s="4" t="s">
        <v>29</v>
      </c>
      <c r="BC1" s="5"/>
      <c r="BD1" s="274"/>
      <c r="BE1" s="2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5" t="s">
        <v>65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8" t="s">
        <v>32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1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7">
        <v>36</v>
      </c>
      <c r="I12" s="318"/>
      <c r="J12" s="319"/>
      <c r="K12" s="4"/>
    </row>
    <row r="13" spans="1:60" ht="13.5" customHeight="1">
      <c r="F13" s="4" t="s">
        <v>35</v>
      </c>
      <c r="G13" s="4"/>
      <c r="H13" s="320"/>
      <c r="I13" s="321"/>
      <c r="J13" s="3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3"/>
      <c r="I14" s="324"/>
      <c r="J14" s="32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7" t="s">
        <v>37</v>
      </c>
      <c r="D16" s="287"/>
      <c r="E16" s="287"/>
      <c r="F16" s="287"/>
      <c r="G16" s="288"/>
      <c r="H16" s="315" t="s">
        <v>66</v>
      </c>
      <c r="I16" s="316"/>
      <c r="J16" s="316"/>
      <c r="K16" s="287" t="str">
        <f>IF(入力!C2="","",入力!C2)</f>
        <v/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277" t="s">
        <v>38</v>
      </c>
      <c r="AK16" s="278"/>
      <c r="AL16" s="278"/>
      <c r="AM16" s="279"/>
      <c r="AN16" s="309" t="str">
        <f>IF(入力!P3="","",入力!P3)</f>
        <v>鎌ヶ谷市</v>
      </c>
      <c r="AO16" s="310"/>
      <c r="AP16" s="310"/>
      <c r="AQ16" s="310"/>
      <c r="AR16" s="310"/>
      <c r="AS16" s="310"/>
      <c r="AT16" s="278" t="s">
        <v>68</v>
      </c>
      <c r="AU16" s="279"/>
      <c r="AV16" s="286" t="s">
        <v>39</v>
      </c>
      <c r="AW16" s="287"/>
      <c r="AX16" s="287"/>
      <c r="AY16" s="288"/>
      <c r="AZ16" s="295" t="str">
        <f>IF(入力!P5="","",入力!P5)</f>
        <v>アーバンパークライン</v>
      </c>
      <c r="BA16" s="296"/>
      <c r="BB16" s="296"/>
      <c r="BC16" s="296"/>
      <c r="BD16" s="296"/>
      <c r="BE16" s="296"/>
      <c r="BF16" s="340" t="s">
        <v>40</v>
      </c>
    </row>
    <row r="17" spans="3:58" ht="4.5" customHeight="1">
      <c r="C17" s="338"/>
      <c r="D17" s="290"/>
      <c r="E17" s="290"/>
      <c r="F17" s="290"/>
      <c r="G17" s="291"/>
      <c r="H17" s="305" t="str">
        <f>IF(入力!C3="","",入力!C3)</f>
        <v>鎌ヶ谷中部</v>
      </c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1" t="str">
        <f>IF(入力!J3="","","("&amp;入力!J3&amp;")")</f>
        <v>(女子)</v>
      </c>
      <c r="V17" s="301"/>
      <c r="W17" s="301"/>
      <c r="X17" s="302"/>
      <c r="Y17" s="355">
        <f>IF(入力!C4="","",入力!C4)</f>
        <v>430150895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280"/>
      <c r="AK17" s="281"/>
      <c r="AL17" s="281"/>
      <c r="AM17" s="282"/>
      <c r="AN17" s="311"/>
      <c r="AO17" s="312"/>
      <c r="AP17" s="312"/>
      <c r="AQ17" s="312"/>
      <c r="AR17" s="312"/>
      <c r="AS17" s="312"/>
      <c r="AT17" s="281"/>
      <c r="AU17" s="282"/>
      <c r="AV17" s="289"/>
      <c r="AW17" s="290"/>
      <c r="AX17" s="290"/>
      <c r="AY17" s="291"/>
      <c r="AZ17" s="297"/>
      <c r="BA17" s="298"/>
      <c r="BB17" s="298"/>
      <c r="BC17" s="298"/>
      <c r="BD17" s="298"/>
      <c r="BE17" s="298"/>
      <c r="BF17" s="341"/>
    </row>
    <row r="18" spans="3:58" ht="16.5" customHeight="1">
      <c r="C18" s="339"/>
      <c r="D18" s="293"/>
      <c r="E18" s="293"/>
      <c r="F18" s="293"/>
      <c r="G18" s="294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3"/>
      <c r="V18" s="303"/>
      <c r="W18" s="303"/>
      <c r="X18" s="304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283"/>
      <c r="AK18" s="284"/>
      <c r="AL18" s="284"/>
      <c r="AM18" s="285"/>
      <c r="AN18" s="313"/>
      <c r="AO18" s="314"/>
      <c r="AP18" s="314"/>
      <c r="AQ18" s="314"/>
      <c r="AR18" s="314"/>
      <c r="AS18" s="314"/>
      <c r="AT18" s="284"/>
      <c r="AU18" s="285"/>
      <c r="AV18" s="292"/>
      <c r="AW18" s="293"/>
      <c r="AX18" s="293"/>
      <c r="AY18" s="294"/>
      <c r="AZ18" s="299" t="str">
        <f>IF(入力!AE5="","",入力!AE5)</f>
        <v>鎌ヶ谷</v>
      </c>
      <c r="BA18" s="300"/>
      <c r="BB18" s="300"/>
      <c r="BC18" s="300"/>
      <c r="BD18" s="300"/>
      <c r="BE18" s="300"/>
      <c r="BF18" s="13" t="s">
        <v>41</v>
      </c>
    </row>
    <row r="19" spans="3:58" ht="15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273" t="s">
        <v>42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 t="s">
        <v>69</v>
      </c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 t="s">
        <v>70</v>
      </c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6"/>
    </row>
    <row r="20" spans="3:58" ht="15" customHeight="1">
      <c r="C20" s="342" t="s">
        <v>43</v>
      </c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346" t="str">
        <f>IF(入力!J7="","",入力!J7)</f>
        <v/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 t="str">
        <f>IF(入力!J9="","",入力!J9)</f>
        <v/>
      </c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>
        <f>IF(入力!J11="","",入力!J11)</f>
        <v>14508</v>
      </c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346"/>
      <c r="BF20" s="347"/>
    </row>
    <row r="21" spans="3:58" ht="15" customHeight="1">
      <c r="C21" s="342" t="s">
        <v>44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346">
        <f>IF(入力!M7="","",入力!M7)</f>
        <v>4190</v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>
        <f>IF(入力!M9="","",入力!M9)</f>
        <v>364193</v>
      </c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 t="str">
        <f>IF(入力!M11="","",入力!M11)</f>
        <v/>
      </c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7"/>
    </row>
    <row r="22" spans="3:58" ht="12" customHeight="1">
      <c r="C22" s="364" t="s">
        <v>71</v>
      </c>
      <c r="D22" s="365"/>
      <c r="E22" s="365"/>
      <c r="F22" s="365"/>
      <c r="G22" s="366"/>
      <c r="H22" s="343" t="str">
        <f>IF(入力!C7="","",入力!C7&amp;"　"&amp;入力!E7)</f>
        <v>ニシワキ　エイジ</v>
      </c>
      <c r="I22" s="344"/>
      <c r="J22" s="344"/>
      <c r="K22" s="344"/>
      <c r="L22" s="344"/>
      <c r="M22" s="344"/>
      <c r="N22" s="344"/>
      <c r="O22" s="344"/>
      <c r="P22" s="344"/>
      <c r="Q22" s="345"/>
      <c r="R22" s="348" t="s">
        <v>45</v>
      </c>
      <c r="S22" s="344"/>
      <c r="T22" s="368">
        <f>IF(入力!AT7="","",入力!AT7)</f>
        <v>68</v>
      </c>
      <c r="U22" s="369"/>
      <c r="V22" s="370"/>
      <c r="W22" s="348" t="s">
        <v>46</v>
      </c>
      <c r="X22" s="348"/>
      <c r="Y22" s="348"/>
      <c r="Z22" s="14" t="s">
        <v>72</v>
      </c>
      <c r="AA22" s="15"/>
      <c r="AB22" s="344" t="str">
        <f>IF(入力!R7="","",入力!R7)</f>
        <v>273</v>
      </c>
      <c r="AC22" s="344"/>
      <c r="AD22" s="344"/>
      <c r="AE22" s="344"/>
      <c r="AF22" s="16" t="s">
        <v>73</v>
      </c>
      <c r="AG22" s="344" t="str">
        <f>IF(入力!W7="","",入力!W7)</f>
        <v>0113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48" t="s">
        <v>47</v>
      </c>
      <c r="AV22" s="344"/>
      <c r="AW22" s="344"/>
      <c r="AX22" s="17" t="s">
        <v>74</v>
      </c>
      <c r="AY22" s="344" t="str">
        <f>IF(入力!AL7="","",入力!AL7)</f>
        <v>047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39" t="s">
        <v>48</v>
      </c>
      <c r="D23" s="293"/>
      <c r="E23" s="293"/>
      <c r="F23" s="293"/>
      <c r="G23" s="294"/>
      <c r="H23" s="323" t="str">
        <f>IF(入力!C8="","",入力!C8&amp;"　"&amp;入力!E8)</f>
        <v>西脇　英次</v>
      </c>
      <c r="I23" s="324"/>
      <c r="J23" s="324"/>
      <c r="K23" s="324"/>
      <c r="L23" s="324"/>
      <c r="M23" s="324"/>
      <c r="N23" s="324"/>
      <c r="O23" s="324"/>
      <c r="P23" s="324"/>
      <c r="Q23" s="325"/>
      <c r="R23" s="293"/>
      <c r="S23" s="293"/>
      <c r="T23" s="371"/>
      <c r="U23" s="372"/>
      <c r="V23" s="373"/>
      <c r="W23" s="284"/>
      <c r="X23" s="284"/>
      <c r="Y23" s="284"/>
      <c r="Z23" s="307" t="str">
        <f>IF(入力!P8="","",入力!P8)</f>
        <v>鎌ヶ谷市道野辺中央4-12-32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74"/>
      <c r="AU23" s="293"/>
      <c r="AV23" s="293"/>
      <c r="AW23" s="293"/>
      <c r="AX23" s="292" t="str">
        <f>IF(入力!AK8="","",入力!AK8)</f>
        <v>446</v>
      </c>
      <c r="AY23" s="293"/>
      <c r="AZ23" s="293"/>
      <c r="BA23" s="293"/>
      <c r="BB23" s="19" t="s">
        <v>76</v>
      </c>
      <c r="BC23" s="293" t="str">
        <f>IF(入力!AP8="","",入力!AP8)</f>
        <v>1551</v>
      </c>
      <c r="BD23" s="293"/>
      <c r="BE23" s="293"/>
      <c r="BF23" s="367"/>
    </row>
    <row r="24" spans="3:58" ht="12" customHeight="1">
      <c r="C24" s="364" t="s">
        <v>77</v>
      </c>
      <c r="D24" s="365"/>
      <c r="E24" s="365"/>
      <c r="F24" s="365"/>
      <c r="G24" s="366"/>
      <c r="H24" s="343" t="str">
        <f>IF(入力!C9="","",入力!C9&amp;"　"&amp;入力!E9)</f>
        <v>ナカムラ　トシオ</v>
      </c>
      <c r="I24" s="344"/>
      <c r="J24" s="344"/>
      <c r="K24" s="344"/>
      <c r="L24" s="344"/>
      <c r="M24" s="344"/>
      <c r="N24" s="344"/>
      <c r="O24" s="344"/>
      <c r="P24" s="344"/>
      <c r="Q24" s="345"/>
      <c r="R24" s="348" t="s">
        <v>45</v>
      </c>
      <c r="S24" s="344"/>
      <c r="T24" s="368">
        <f>IF(入力!AT9="","",入力!AT9)</f>
        <v>46</v>
      </c>
      <c r="U24" s="369"/>
      <c r="V24" s="370"/>
      <c r="W24" s="348" t="s">
        <v>46</v>
      </c>
      <c r="X24" s="348"/>
      <c r="Y24" s="348"/>
      <c r="Z24" s="14" t="s">
        <v>72</v>
      </c>
      <c r="AA24" s="15"/>
      <c r="AB24" s="344" t="str">
        <f>IF(入力!R9="","",入力!R9)</f>
        <v>271</v>
      </c>
      <c r="AC24" s="344"/>
      <c r="AD24" s="344"/>
      <c r="AE24" s="344"/>
      <c r="AF24" s="16" t="s">
        <v>73</v>
      </c>
      <c r="AG24" s="344" t="str">
        <f>IF(入力!W9="","",入力!W9)</f>
        <v>0052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48" t="s">
        <v>47</v>
      </c>
      <c r="AV24" s="344"/>
      <c r="AW24" s="344"/>
      <c r="AX24" s="17" t="s">
        <v>74</v>
      </c>
      <c r="AY24" s="344" t="str">
        <f>IF(入力!AL9="","",入力!AL9)</f>
        <v>080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39" t="s">
        <v>78</v>
      </c>
      <c r="D25" s="293"/>
      <c r="E25" s="293"/>
      <c r="F25" s="293"/>
      <c r="G25" s="294"/>
      <c r="H25" s="323" t="str">
        <f>IF(入力!C10="","",入力!C10&amp;"　"&amp;入力!E10)</f>
        <v>中村　敏夫</v>
      </c>
      <c r="I25" s="324"/>
      <c r="J25" s="324"/>
      <c r="K25" s="324"/>
      <c r="L25" s="324"/>
      <c r="M25" s="324"/>
      <c r="N25" s="324"/>
      <c r="O25" s="324"/>
      <c r="P25" s="324"/>
      <c r="Q25" s="325"/>
      <c r="R25" s="293"/>
      <c r="S25" s="293"/>
      <c r="T25" s="371"/>
      <c r="U25" s="372"/>
      <c r="V25" s="373"/>
      <c r="W25" s="284"/>
      <c r="X25" s="284"/>
      <c r="Y25" s="284"/>
      <c r="Z25" s="307" t="str">
        <f>IF(入力!P10="","",入力!P10)</f>
        <v>松戸市新作628-10-202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74"/>
      <c r="AU25" s="293"/>
      <c r="AV25" s="293"/>
      <c r="AW25" s="293"/>
      <c r="AX25" s="292" t="str">
        <f>IF(入力!AK10="","",入力!AK10)</f>
        <v>5548</v>
      </c>
      <c r="AY25" s="293"/>
      <c r="AZ25" s="293"/>
      <c r="BA25" s="293"/>
      <c r="BB25" s="19" t="s">
        <v>76</v>
      </c>
      <c r="BC25" s="293" t="str">
        <f>IF(入力!AP10="","",入力!AP10)</f>
        <v>5165</v>
      </c>
      <c r="BD25" s="293"/>
      <c r="BE25" s="293"/>
      <c r="BF25" s="367"/>
    </row>
    <row r="26" spans="3:58" ht="12" customHeight="1">
      <c r="C26" s="364" t="s">
        <v>71</v>
      </c>
      <c r="D26" s="365"/>
      <c r="E26" s="365"/>
      <c r="F26" s="365"/>
      <c r="G26" s="366"/>
      <c r="H26" s="343" t="str">
        <f>IF(入力!C11="","",入力!C11&amp;"　"&amp;入力!E11)</f>
        <v>オザキ　ヨシタカ</v>
      </c>
      <c r="I26" s="344"/>
      <c r="J26" s="344"/>
      <c r="K26" s="344"/>
      <c r="L26" s="344"/>
      <c r="M26" s="344"/>
      <c r="N26" s="344"/>
      <c r="O26" s="344"/>
      <c r="P26" s="344"/>
      <c r="Q26" s="345"/>
      <c r="R26" s="348" t="s">
        <v>45</v>
      </c>
      <c r="S26" s="344"/>
      <c r="T26" s="368">
        <f>IF(入力!AT11="","",入力!AT11)</f>
        <v>72</v>
      </c>
      <c r="U26" s="369"/>
      <c r="V26" s="370"/>
      <c r="W26" s="348" t="s">
        <v>46</v>
      </c>
      <c r="X26" s="348"/>
      <c r="Y26" s="348"/>
      <c r="Z26" s="14" t="s">
        <v>72</v>
      </c>
      <c r="AA26" s="15"/>
      <c r="AB26" s="344" t="str">
        <f>IF(入力!R11="","",入力!R11)</f>
        <v>273</v>
      </c>
      <c r="AC26" s="344"/>
      <c r="AD26" s="344"/>
      <c r="AE26" s="344"/>
      <c r="AF26" s="16" t="s">
        <v>73</v>
      </c>
      <c r="AG26" s="344" t="str">
        <f>IF(入力!W11="","",入力!W11)</f>
        <v>0123</v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48" t="s">
        <v>47</v>
      </c>
      <c r="AV26" s="344"/>
      <c r="AW26" s="344"/>
      <c r="AX26" s="17" t="s">
        <v>74</v>
      </c>
      <c r="AY26" s="344" t="str">
        <f>IF(入力!AL11="","",入力!AL11)</f>
        <v>047</v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39" t="s">
        <v>79</v>
      </c>
      <c r="D27" s="293"/>
      <c r="E27" s="293"/>
      <c r="F27" s="293"/>
      <c r="G27" s="294"/>
      <c r="H27" s="323" t="str">
        <f>IF(入力!C12="","",入力!C12&amp;"　"&amp;入力!E12)</f>
        <v>尾﨑　善孝</v>
      </c>
      <c r="I27" s="324"/>
      <c r="J27" s="324"/>
      <c r="K27" s="324"/>
      <c r="L27" s="324"/>
      <c r="M27" s="324"/>
      <c r="N27" s="324"/>
      <c r="O27" s="324"/>
      <c r="P27" s="324"/>
      <c r="Q27" s="325"/>
      <c r="R27" s="293"/>
      <c r="S27" s="293"/>
      <c r="T27" s="371"/>
      <c r="U27" s="372"/>
      <c r="V27" s="373"/>
      <c r="W27" s="284"/>
      <c r="X27" s="284"/>
      <c r="Y27" s="284"/>
      <c r="Z27" s="307" t="str">
        <f>IF(入力!P12="","",入力!P12)</f>
        <v>鎌ヶ谷市南初富6-3-17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74"/>
      <c r="AU27" s="293"/>
      <c r="AV27" s="293"/>
      <c r="AW27" s="293"/>
      <c r="AX27" s="292" t="str">
        <f>IF(入力!AK12="","",入力!AK12)</f>
        <v>445</v>
      </c>
      <c r="AY27" s="293"/>
      <c r="AZ27" s="293"/>
      <c r="BA27" s="293"/>
      <c r="BB27" s="19" t="s">
        <v>76</v>
      </c>
      <c r="BC27" s="293" t="str">
        <f>IF(入力!AP12="","",入力!AP12)</f>
        <v>5126</v>
      </c>
      <c r="BD27" s="293"/>
      <c r="BE27" s="293"/>
      <c r="BF27" s="367"/>
    </row>
    <row r="28" spans="3:58" ht="12" customHeight="1">
      <c r="C28" s="364" t="s">
        <v>71</v>
      </c>
      <c r="D28" s="365"/>
      <c r="E28" s="365"/>
      <c r="F28" s="365"/>
      <c r="G28" s="366"/>
      <c r="H28" s="343" t="str">
        <f>IF(入力!C15="","",入力!C15&amp;"　"&amp;入力!E15)</f>
        <v>ニシワキ　エイジ</v>
      </c>
      <c r="I28" s="344"/>
      <c r="J28" s="344"/>
      <c r="K28" s="344"/>
      <c r="L28" s="344"/>
      <c r="M28" s="344"/>
      <c r="N28" s="344"/>
      <c r="O28" s="344"/>
      <c r="P28" s="344"/>
      <c r="Q28" s="345"/>
      <c r="R28" s="348" t="s">
        <v>45</v>
      </c>
      <c r="S28" s="344"/>
      <c r="T28" s="368" t="str">
        <f>IF(入力!AT15="","",入力!AT15)</f>
        <v/>
      </c>
      <c r="U28" s="369"/>
      <c r="V28" s="370"/>
      <c r="W28" s="348" t="s">
        <v>46</v>
      </c>
      <c r="X28" s="348"/>
      <c r="Y28" s="348"/>
      <c r="Z28" s="14" t="s">
        <v>72</v>
      </c>
      <c r="AA28" s="15"/>
      <c r="AB28" s="344" t="str">
        <f>IF(入力!R15="","",入力!R15)</f>
        <v/>
      </c>
      <c r="AC28" s="344"/>
      <c r="AD28" s="344"/>
      <c r="AE28" s="344"/>
      <c r="AF28" s="16" t="s">
        <v>73</v>
      </c>
      <c r="AG28" s="344" t="str">
        <f>IF(入力!W15="","",入力!W15)</f>
        <v/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48" t="s">
        <v>47</v>
      </c>
      <c r="AV28" s="344"/>
      <c r="AW28" s="344"/>
      <c r="AX28" s="17" t="s">
        <v>74</v>
      </c>
      <c r="AY28" s="344" t="str">
        <f>IF(入力!AL15="","",入力!AL15)</f>
        <v/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49" t="str">
        <f>IF(入力!C16="","",入力!C16&amp;"　"&amp;入力!E16)</f>
        <v>西脇　英次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62"/>
      <c r="S29" s="362"/>
      <c r="T29" s="376"/>
      <c r="U29" s="377"/>
      <c r="V29" s="378"/>
      <c r="W29" s="375"/>
      <c r="X29" s="375"/>
      <c r="Y29" s="375"/>
      <c r="Z29" s="389" t="str">
        <f>IF(入力!P16="","",入力!P16)</f>
        <v>監督に同じ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62"/>
      <c r="AV29" s="362"/>
      <c r="AW29" s="362"/>
      <c r="AX29" s="392" t="str">
        <f>IF(入力!AK16="","",入力!AK16)</f>
        <v/>
      </c>
      <c r="AY29" s="362"/>
      <c r="AZ29" s="362"/>
      <c r="BA29" s="362"/>
      <c r="BB29" s="73" t="s">
        <v>76</v>
      </c>
      <c r="BC29" s="362" t="str">
        <f>IF(入力!AP16="","",入力!AP16)</f>
        <v/>
      </c>
      <c r="BD29" s="362"/>
      <c r="BE29" s="362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6" t="s">
        <v>52</v>
      </c>
      <c r="D33" s="379"/>
      <c r="E33" s="379"/>
      <c r="F33" s="379" t="s">
        <v>53</v>
      </c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 t="s">
        <v>54</v>
      </c>
      <c r="R33" s="379"/>
      <c r="S33" s="379"/>
      <c r="T33" s="379" t="s">
        <v>55</v>
      </c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 t="s">
        <v>56</v>
      </c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 t="s">
        <v>57</v>
      </c>
      <c r="BA33" s="379"/>
      <c r="BB33" s="379"/>
      <c r="BC33" s="379"/>
      <c r="BD33" s="379"/>
      <c r="BE33" s="379"/>
      <c r="BF33" s="380"/>
    </row>
    <row r="34" spans="3:58" ht="15" customHeight="1">
      <c r="C34" s="407" t="str">
        <f>IF(入力!B25="","",入力!B25)</f>
        <v>①</v>
      </c>
      <c r="D34" s="408"/>
      <c r="E34" s="409"/>
      <c r="F34" s="394" t="str">
        <f>IF(入力!C26="","",入力!C25&amp;"　"&amp;入力!E25&amp;"
"&amp;入力!C26&amp;"　"&amp;入力!E26)</f>
        <v>サイトウ　アヤカ
齊藤　綾夏</v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1" t="str">
        <f>IF(入力!G25="","",入力!G25)</f>
        <v>5年</v>
      </c>
      <c r="R34" s="382"/>
      <c r="S34" s="383"/>
      <c r="T34" s="400" t="str">
        <f>IF(入力!I25="","",入力!I25)</f>
        <v>中部小</v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1">
        <f>IF(入力!M25="","",入力!M25)</f>
        <v>511304351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158</v>
      </c>
      <c r="BA34" s="382"/>
      <c r="BB34" s="382"/>
      <c r="BC34" s="382"/>
      <c r="BD34" s="382"/>
      <c r="BE34" s="382"/>
      <c r="BF34" s="387"/>
    </row>
    <row r="35" spans="3:58" ht="15" customHeight="1">
      <c r="C35" s="410"/>
      <c r="D35" s="411"/>
      <c r="E35" s="412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4"/>
      <c r="R35" s="385"/>
      <c r="S35" s="386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7">
        <f>IF(入力!B27="","",入力!B27)</f>
        <v>2</v>
      </c>
      <c r="D36" s="408"/>
      <c r="E36" s="409"/>
      <c r="F36" s="394" t="str">
        <f>IF(入力!C28="","",入力!C27&amp;"　"&amp;入力!E27&amp;"
"&amp;入力!C28&amp;"　"&amp;入力!E28)</f>
        <v>マエジマ　ナナ
前嶋　菜那</v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1" t="str">
        <f>IF(入力!G27="","",入力!G27)</f>
        <v>5年</v>
      </c>
      <c r="R36" s="382"/>
      <c r="S36" s="383"/>
      <c r="T36" s="400" t="str">
        <f>IF(入力!I27="","",入力!I27)</f>
        <v>中部小</v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1">
        <f>IF(入力!M27="","",入力!M27)</f>
        <v>511106710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158</v>
      </c>
      <c r="BA36" s="382"/>
      <c r="BB36" s="382"/>
      <c r="BC36" s="382"/>
      <c r="BD36" s="382"/>
      <c r="BE36" s="382"/>
      <c r="BF36" s="387"/>
    </row>
    <row r="37" spans="3:58" ht="15" customHeight="1">
      <c r="C37" s="410"/>
      <c r="D37" s="411"/>
      <c r="E37" s="412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4"/>
      <c r="R37" s="385"/>
      <c r="S37" s="386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7">
        <f>IF(入力!B29="","",入力!B29)</f>
        <v>3</v>
      </c>
      <c r="D38" s="408"/>
      <c r="E38" s="409"/>
      <c r="F38" s="394" t="str">
        <f>IF(入力!C30="","",入力!C29&amp;"　"&amp;入力!E29&amp;"
"&amp;入力!C30&amp;"　"&amp;入力!E30)</f>
        <v>スガワラ　ハナ
菅原　華</v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1" t="str">
        <f>IF(入力!G29="","",入力!G29)</f>
        <v>5年</v>
      </c>
      <c r="R38" s="382"/>
      <c r="S38" s="383"/>
      <c r="T38" s="400" t="str">
        <f>IF(入力!I29="","",入力!I29)</f>
        <v>宮久保小</v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1">
        <f>IF(入力!M29="","",入力!M29)</f>
        <v>512522801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158</v>
      </c>
      <c r="BA38" s="382"/>
      <c r="BB38" s="382"/>
      <c r="BC38" s="382"/>
      <c r="BD38" s="382"/>
      <c r="BE38" s="382"/>
      <c r="BF38" s="387"/>
    </row>
    <row r="39" spans="3:58" ht="15" customHeight="1">
      <c r="C39" s="410"/>
      <c r="D39" s="411"/>
      <c r="E39" s="412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4"/>
      <c r="R39" s="385"/>
      <c r="S39" s="386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7">
        <f>IF(入力!B31="","",入力!B31)</f>
        <v>4</v>
      </c>
      <c r="D40" s="408"/>
      <c r="E40" s="409"/>
      <c r="F40" s="394" t="str">
        <f>IF(入力!C32="","",入力!C31&amp;"　"&amp;入力!E31&amp;"
"&amp;入力!C32&amp;"　"&amp;入力!E32)</f>
        <v>マツモト　ナオ
松本　奈桜</v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1" t="str">
        <f>IF(入力!G31="","",入力!G31)</f>
        <v>5年</v>
      </c>
      <c r="R40" s="382"/>
      <c r="S40" s="383"/>
      <c r="T40" s="400" t="str">
        <f>IF(入力!I31="","",入力!I31)</f>
        <v>中部小</v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1">
        <f>IF(入力!M31="","",入力!M31)</f>
        <v>511234037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151</v>
      </c>
      <c r="BA40" s="382"/>
      <c r="BB40" s="382"/>
      <c r="BC40" s="382"/>
      <c r="BD40" s="382"/>
      <c r="BE40" s="382"/>
      <c r="BF40" s="387"/>
    </row>
    <row r="41" spans="3:58" ht="15" customHeight="1">
      <c r="C41" s="410"/>
      <c r="D41" s="411"/>
      <c r="E41" s="412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4"/>
      <c r="R41" s="385"/>
      <c r="S41" s="386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7">
        <f>IF(入力!B33="","",入力!B33)</f>
        <v>5</v>
      </c>
      <c r="D42" s="408"/>
      <c r="E42" s="409"/>
      <c r="F42" s="394" t="str">
        <f>IF(入力!C34="","",入力!C33&amp;"　"&amp;入力!E33&amp;"
"&amp;入力!C34&amp;"　"&amp;入力!E34)</f>
        <v>アキザワ　マユ
秋沢　茉侑</v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1" t="str">
        <f>IF(入力!G33="","",入力!G33)</f>
        <v>5年</v>
      </c>
      <c r="R42" s="382"/>
      <c r="S42" s="383"/>
      <c r="T42" s="400" t="str">
        <f>IF(入力!I33="","",入力!I33)</f>
        <v>清水口小</v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1">
        <f>IF(入力!M33="","",入力!M33)</f>
        <v>513231550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144</v>
      </c>
      <c r="BA42" s="382"/>
      <c r="BB42" s="382"/>
      <c r="BC42" s="382"/>
      <c r="BD42" s="382"/>
      <c r="BE42" s="382"/>
      <c r="BF42" s="387"/>
    </row>
    <row r="43" spans="3:58" ht="15" customHeight="1">
      <c r="C43" s="410"/>
      <c r="D43" s="411"/>
      <c r="E43" s="412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4"/>
      <c r="R43" s="385"/>
      <c r="S43" s="386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7">
        <f>IF(入力!B35="","",入力!B35)</f>
        <v>6</v>
      </c>
      <c r="D44" s="408"/>
      <c r="E44" s="409"/>
      <c r="F44" s="394" t="str">
        <f>IF(入力!C36="","",入力!C35&amp;"　"&amp;入力!E35&amp;"
"&amp;入力!C36&amp;"　"&amp;入力!E36)</f>
        <v>スギモト　あじゅ
杉本　愛珠</v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1" t="str">
        <f>IF(入力!G35="","",入力!G35)</f>
        <v>5年</v>
      </c>
      <c r="R44" s="382"/>
      <c r="S44" s="383"/>
      <c r="T44" s="400" t="str">
        <f>IF(入力!I35="","",入力!I35)</f>
        <v>池の上小</v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1">
        <f>IF(入力!M35="","",入力!M35)</f>
        <v>514420429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143</v>
      </c>
      <c r="BA44" s="382"/>
      <c r="BB44" s="382"/>
      <c r="BC44" s="382"/>
      <c r="BD44" s="382"/>
      <c r="BE44" s="382"/>
      <c r="BF44" s="387"/>
    </row>
    <row r="45" spans="3:58" ht="15" customHeight="1">
      <c r="C45" s="410"/>
      <c r="D45" s="411"/>
      <c r="E45" s="412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4"/>
      <c r="R45" s="385"/>
      <c r="S45" s="386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7">
        <f>IF(入力!B37="","",入力!B37)</f>
        <v>7</v>
      </c>
      <c r="D46" s="408"/>
      <c r="E46" s="409"/>
      <c r="F46" s="394" t="str">
        <f>IF(入力!C38="","",入力!C37&amp;"　"&amp;入力!E37&amp;"
"&amp;入力!C38&amp;"　"&amp;入力!E38)</f>
        <v>スギモト　ジュナ
杉本　珠菜</v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1" t="str">
        <f>IF(入力!G37="","",入力!G37)</f>
        <v>5年</v>
      </c>
      <c r="R46" s="382"/>
      <c r="S46" s="383"/>
      <c r="T46" s="400" t="str">
        <f>IF(入力!I37="","",入力!I37)</f>
        <v>池の上小</v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1">
        <f>IF(入力!M37="","",入力!M37)</f>
        <v>514420439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143</v>
      </c>
      <c r="BA46" s="382"/>
      <c r="BB46" s="382"/>
      <c r="BC46" s="382"/>
      <c r="BD46" s="382"/>
      <c r="BE46" s="382"/>
      <c r="BF46" s="387"/>
    </row>
    <row r="47" spans="3:58" ht="15" customHeight="1">
      <c r="C47" s="410"/>
      <c r="D47" s="411"/>
      <c r="E47" s="412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4"/>
      <c r="R47" s="385"/>
      <c r="S47" s="386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7">
        <f>IF(入力!B39="","",入力!B39)</f>
        <v>8</v>
      </c>
      <c r="D48" s="408"/>
      <c r="E48" s="409"/>
      <c r="F48" s="394" t="str">
        <f>IF(入力!C40="","",入力!C39&amp;"　"&amp;入力!E39&amp;"
"&amp;入力!C40&amp;"　"&amp;入力!E40)</f>
        <v>タマイ　サトミ
玉井　里実</v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1" t="str">
        <f>IF(入力!G39="","",入力!G39)</f>
        <v>5年</v>
      </c>
      <c r="R48" s="382"/>
      <c r="S48" s="383"/>
      <c r="T48" s="400" t="str">
        <f>IF(入力!I39="","",入力!I39)</f>
        <v>初富小</v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1">
        <f>IF(入力!M39="","",入力!M39)</f>
        <v>511304347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139</v>
      </c>
      <c r="BA48" s="382"/>
      <c r="BB48" s="382"/>
      <c r="BC48" s="382"/>
      <c r="BD48" s="382"/>
      <c r="BE48" s="382"/>
      <c r="BF48" s="387"/>
    </row>
    <row r="49" spans="3:58" ht="15" customHeight="1">
      <c r="C49" s="410"/>
      <c r="D49" s="411"/>
      <c r="E49" s="412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4"/>
      <c r="R49" s="385"/>
      <c r="S49" s="386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7">
        <f>IF(入力!B41="","",入力!B41)</f>
        <v>9</v>
      </c>
      <c r="D50" s="408"/>
      <c r="E50" s="409"/>
      <c r="F50" s="394" t="str">
        <f>IF(入力!C42="","",入力!C41&amp;"　"&amp;入力!E41&amp;"
"&amp;入力!C42&amp;"　"&amp;入力!E42)</f>
        <v>キタザワ　コテン
北沢　胡天</v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1" t="str">
        <f>IF(入力!G41="","",入力!G41)</f>
        <v>5年</v>
      </c>
      <c r="R50" s="382"/>
      <c r="S50" s="383"/>
      <c r="T50" s="400" t="str">
        <f>IF(入力!I41="","",入力!I41)</f>
        <v>中部小</v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1">
        <f>IF(入力!M41="","",入力!M41)</f>
        <v>511106709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145</v>
      </c>
      <c r="BA50" s="382"/>
      <c r="BB50" s="382"/>
      <c r="BC50" s="382"/>
      <c r="BD50" s="382"/>
      <c r="BE50" s="382"/>
      <c r="BF50" s="387"/>
    </row>
    <row r="51" spans="3:58" ht="15" customHeight="1">
      <c r="C51" s="410"/>
      <c r="D51" s="411"/>
      <c r="E51" s="412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4"/>
      <c r="R51" s="385"/>
      <c r="S51" s="386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7">
        <f>IF(入力!B43="","",入力!B43)</f>
        <v>10</v>
      </c>
      <c r="D52" s="408"/>
      <c r="E52" s="409"/>
      <c r="F52" s="394" t="str">
        <f>IF(入力!C44="","",入力!C43&amp;"　"&amp;入力!E43&amp;"
"&amp;入力!C44&amp;"　"&amp;入力!E44)</f>
        <v>ニシダ　モモカ
西田　百伽</v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1" t="str">
        <f>IF(入力!G43="","",入力!G43)</f>
        <v>5年</v>
      </c>
      <c r="R52" s="382"/>
      <c r="S52" s="383"/>
      <c r="T52" s="400" t="str">
        <f>IF(入力!I43="","",入力!I43)</f>
        <v>高木第二小</v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1">
        <f>IF(入力!M43="","",入力!M43)</f>
        <v>510372548</v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>
        <f>IF(入力!P43="","",入力!P43)</f>
        <v>139</v>
      </c>
      <c r="BA52" s="382"/>
      <c r="BB52" s="382"/>
      <c r="BC52" s="382"/>
      <c r="BD52" s="382"/>
      <c r="BE52" s="382"/>
      <c r="BF52" s="387"/>
    </row>
    <row r="53" spans="3:58" ht="15" customHeight="1">
      <c r="C53" s="410"/>
      <c r="D53" s="411"/>
      <c r="E53" s="412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4"/>
      <c r="R53" s="385"/>
      <c r="S53" s="386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7" t="str">
        <f>IF(入力!B45="","",入力!B45)</f>
        <v/>
      </c>
      <c r="D54" s="408"/>
      <c r="E54" s="409"/>
      <c r="F54" s="394" t="str">
        <f>IF(入力!C46="","",入力!C45&amp;"　"&amp;入力!E45&amp;"
"&amp;入力!C46&amp;"　"&amp;入力!E46)</f>
        <v/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1" t="str">
        <f>IF(入力!G45="","",入力!G45)</f>
        <v/>
      </c>
      <c r="R54" s="382"/>
      <c r="S54" s="383"/>
      <c r="T54" s="400" t="str">
        <f>IF(入力!I45="","",入力!I45)</f>
        <v/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10"/>
      <c r="D55" s="411"/>
      <c r="E55" s="412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4"/>
      <c r="R55" s="385"/>
      <c r="S55" s="386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7" t="str">
        <f>IF(入力!B47="","",入力!B47)</f>
        <v/>
      </c>
      <c r="D56" s="408"/>
      <c r="E56" s="409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1" t="str">
        <f>IF(入力!G47="","",入力!G47)</f>
        <v/>
      </c>
      <c r="R56" s="382"/>
      <c r="S56" s="383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13"/>
      <c r="D57" s="414"/>
      <c r="E57" s="415"/>
      <c r="F57" s="416"/>
      <c r="G57" s="417"/>
      <c r="H57" s="417"/>
      <c r="I57" s="417"/>
      <c r="J57" s="417"/>
      <c r="K57" s="417"/>
      <c r="L57" s="417"/>
      <c r="M57" s="417"/>
      <c r="N57" s="417"/>
      <c r="O57" s="417"/>
      <c r="P57" s="418"/>
      <c r="Q57" s="419"/>
      <c r="R57" s="420"/>
      <c r="S57" s="421"/>
      <c r="T57" s="422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4"/>
      <c r="AJ57" s="419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1"/>
      <c r="AZ57" s="419"/>
      <c r="BA57" s="420"/>
      <c r="BB57" s="420"/>
      <c r="BC57" s="420"/>
      <c r="BD57" s="420"/>
      <c r="BE57" s="420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鎌ヶ谷中部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430150895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西脇　英次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506064727</v>
      </c>
      <c r="H7" s="263"/>
      <c r="I7" s="263"/>
      <c r="J7" s="263" t="str">
        <f>IF(入力!J7="","",入力!J7)</f>
        <v/>
      </c>
      <c r="K7" s="263"/>
      <c r="L7" s="263"/>
      <c r="M7" s="263">
        <f>IF(入力!M7="","",入力!M7)</f>
        <v>4190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中村　敏夫</v>
      </c>
      <c r="D9" s="267"/>
      <c r="E9" s="267"/>
      <c r="F9" s="267"/>
      <c r="G9" s="263">
        <f>IF(入力!G9="","",入力!G9)</f>
        <v>514331422</v>
      </c>
      <c r="H9" s="263"/>
      <c r="I9" s="263"/>
      <c r="J9" s="263" t="str">
        <f>IF(入力!J9="","",入力!J9)</f>
        <v/>
      </c>
      <c r="K9" s="263"/>
      <c r="L9" s="263"/>
      <c r="M9" s="263">
        <f>IF(入力!M9="","",入力!M9)</f>
        <v>364193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尾﨑　善孝</v>
      </c>
      <c r="D11" s="267"/>
      <c r="E11" s="267"/>
      <c r="F11" s="267"/>
      <c r="G11" s="263">
        <f>IF(入力!G11="","",入力!G11)</f>
        <v>506064875</v>
      </c>
      <c r="H11" s="263"/>
      <c r="I11" s="263"/>
      <c r="J11" s="263">
        <f>IF(入力!J11="","",入力!J11)</f>
        <v>14508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中村　敏夫</v>
      </c>
      <c r="D13" s="267"/>
      <c r="E13" s="267"/>
      <c r="F13" s="267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4"/>
      <c r="B14" s="254"/>
      <c r="C14" s="268"/>
      <c r="D14" s="269"/>
      <c r="E14" s="269"/>
      <c r="F14" s="269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4" t="s">
        <v>5</v>
      </c>
      <c r="B15" s="254"/>
      <c r="C15" s="266" t="str">
        <f>IF(入力!C16="","",入力!C16&amp;"　"&amp;入力!E16)</f>
        <v>西脇　英次</v>
      </c>
      <c r="D15" s="267"/>
      <c r="E15" s="267"/>
      <c r="F15" s="264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4"/>
      <c r="B16" s="254"/>
      <c r="C16" s="268"/>
      <c r="D16" s="269"/>
      <c r="E16" s="269"/>
      <c r="F16" s="265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4" t="s">
        <v>6</v>
      </c>
      <c r="B17" s="254"/>
      <c r="C17" s="255" t="str">
        <f>IF(入力!C17="","",入力!C17&amp;"　"&amp;入力!E17)</f>
        <v>監督に同じ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/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齊藤　綾夏</v>
      </c>
      <c r="D25" s="267"/>
      <c r="E25" s="267"/>
      <c r="F25" s="267"/>
      <c r="G25" s="254" t="str">
        <f>IF(入力!G25="","",入力!G25)</f>
        <v>5年</v>
      </c>
      <c r="H25" s="254" t="str">
        <f>IF(入力!H25="","",入力!H25)</f>
        <v/>
      </c>
      <c r="I25" s="254" t="str">
        <f>IF(入力!I25="","",入力!I25)</f>
        <v>中部小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511304351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前嶋　菜那</v>
      </c>
      <c r="D27" s="267"/>
      <c r="E27" s="267"/>
      <c r="F27" s="267"/>
      <c r="G27" s="254" t="str">
        <f>IF(入力!G27="","",入力!G27)</f>
        <v>5年</v>
      </c>
      <c r="H27" s="254" t="str">
        <f>IF(入力!H27="","",入力!H27)</f>
        <v/>
      </c>
      <c r="I27" s="254" t="str">
        <f>IF(入力!I27="","",入力!I27)</f>
        <v>中部小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511106710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菅原　華</v>
      </c>
      <c r="D29" s="267"/>
      <c r="E29" s="267"/>
      <c r="F29" s="267"/>
      <c r="G29" s="254" t="str">
        <f>IF(入力!G29="","",入力!G29)</f>
        <v>5年</v>
      </c>
      <c r="H29" s="254" t="str">
        <f>IF(入力!H29="","",入力!H29)</f>
        <v/>
      </c>
      <c r="I29" s="254" t="str">
        <f>IF(入力!I29="","",入力!I29)</f>
        <v>宮久保小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512522801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松本　奈桜</v>
      </c>
      <c r="D31" s="267"/>
      <c r="E31" s="267"/>
      <c r="F31" s="267"/>
      <c r="G31" s="254" t="str">
        <f>IF(入力!G31="","",入力!G31)</f>
        <v>5年</v>
      </c>
      <c r="H31" s="254" t="str">
        <f>IF(入力!H31="","",入力!H31)</f>
        <v/>
      </c>
      <c r="I31" s="254" t="str">
        <f>IF(入力!I31="","",入力!I31)</f>
        <v>中部小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511234037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秋沢　茉侑</v>
      </c>
      <c r="D33" s="267"/>
      <c r="E33" s="267"/>
      <c r="F33" s="267"/>
      <c r="G33" s="254" t="str">
        <f>IF(入力!G33="","",入力!G33)</f>
        <v>5年</v>
      </c>
      <c r="H33" s="254" t="str">
        <f>IF(入力!H33="","",入力!H33)</f>
        <v/>
      </c>
      <c r="I33" s="254" t="str">
        <f>IF(入力!I33="","",入力!I33)</f>
        <v>清水口小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513231550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杉本　愛珠</v>
      </c>
      <c r="D35" s="267"/>
      <c r="E35" s="267"/>
      <c r="F35" s="267"/>
      <c r="G35" s="254" t="str">
        <f>IF(入力!G35="","",入力!G35)</f>
        <v>5年</v>
      </c>
      <c r="H35" s="254" t="str">
        <f>IF(入力!H35="","",入力!H35)</f>
        <v/>
      </c>
      <c r="I35" s="254" t="str">
        <f>IF(入力!I35="","",入力!I35)</f>
        <v>池の上小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514420429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杉本　珠菜</v>
      </c>
      <c r="D37" s="267"/>
      <c r="E37" s="267"/>
      <c r="F37" s="267"/>
      <c r="G37" s="254" t="str">
        <f>IF(入力!G37="","",入力!G37)</f>
        <v>5年</v>
      </c>
      <c r="H37" s="254" t="str">
        <f>IF(入力!H37="","",入力!H37)</f>
        <v/>
      </c>
      <c r="I37" s="254" t="str">
        <f>IF(入力!I37="","",入力!I37)</f>
        <v>池の上小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514420439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玉井　里実</v>
      </c>
      <c r="D39" s="267"/>
      <c r="E39" s="267"/>
      <c r="F39" s="267"/>
      <c r="G39" s="254" t="str">
        <f>IF(入力!G39="","",入力!G39)</f>
        <v>5年</v>
      </c>
      <c r="H39" s="254" t="str">
        <f>IF(入力!H39="","",入力!H39)</f>
        <v/>
      </c>
      <c r="I39" s="254" t="str">
        <f>IF(入力!I39="","",入力!I39)</f>
        <v>初富小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511304347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北沢　胡天</v>
      </c>
      <c r="D41" s="267"/>
      <c r="E41" s="267"/>
      <c r="F41" s="267"/>
      <c r="G41" s="254" t="str">
        <f>IF(入力!G41="","",入力!G41)</f>
        <v>5年</v>
      </c>
      <c r="H41" s="254" t="str">
        <f>IF(入力!H41="","",入力!H41)</f>
        <v/>
      </c>
      <c r="I41" s="254" t="str">
        <f>IF(入力!I41="","",入力!I41)</f>
        <v>中部小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511106709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西田　百伽</v>
      </c>
      <c r="D43" s="267"/>
      <c r="E43" s="267"/>
      <c r="F43" s="267"/>
      <c r="G43" s="254" t="str">
        <f>IF(入力!G43="","",入力!G43)</f>
        <v>5年</v>
      </c>
      <c r="H43" s="254" t="str">
        <f>IF(入力!H43="","",入力!H43)</f>
        <v/>
      </c>
      <c r="I43" s="254" t="str">
        <f>IF(入力!I43="","",入力!I43)</f>
        <v>高木第二小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510372548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鎌ヶ谷中部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430150895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西脇　英次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506064727</v>
      </c>
      <c r="H7" s="263"/>
      <c r="I7" s="263"/>
      <c r="J7" s="263" t="str">
        <f>IF(入力!J7="","",入力!J7)</f>
        <v/>
      </c>
      <c r="K7" s="263"/>
      <c r="L7" s="263"/>
      <c r="M7" s="263">
        <f>IF(入力!M7="","",入力!M7)</f>
        <v>4190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中村　敏夫</v>
      </c>
      <c r="D9" s="267"/>
      <c r="E9" s="267"/>
      <c r="F9" s="267"/>
      <c r="G9" s="263">
        <f>IF(入力!G9="","",入力!G9)</f>
        <v>514331422</v>
      </c>
      <c r="H9" s="263"/>
      <c r="I9" s="263"/>
      <c r="J9" s="263" t="str">
        <f>IF(入力!J9="","",入力!J9)</f>
        <v/>
      </c>
      <c r="K9" s="263"/>
      <c r="L9" s="263"/>
      <c r="M9" s="263">
        <f>IF(入力!M9="","",入力!M9)</f>
        <v>364193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尾﨑　善孝</v>
      </c>
      <c r="D11" s="267"/>
      <c r="E11" s="267"/>
      <c r="F11" s="267"/>
      <c r="G11" s="263">
        <f>IF(入力!G11="","",入力!G11)</f>
        <v>506064875</v>
      </c>
      <c r="H11" s="263"/>
      <c r="I11" s="263"/>
      <c r="J11" s="263">
        <f>IF(入力!J11="","",入力!J11)</f>
        <v>14508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中村　敏夫</v>
      </c>
      <c r="D13" s="267"/>
      <c r="E13" s="267"/>
      <c r="F13" s="267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4"/>
      <c r="B14" s="254"/>
      <c r="C14" s="268"/>
      <c r="D14" s="269"/>
      <c r="E14" s="269"/>
      <c r="F14" s="269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4" t="s">
        <v>5</v>
      </c>
      <c r="B15" s="254"/>
      <c r="C15" s="266" t="str">
        <f>IF(入力!C16="","",入力!C16&amp;"　"&amp;入力!E16)</f>
        <v>西脇　英次</v>
      </c>
      <c r="D15" s="267"/>
      <c r="E15" s="267"/>
      <c r="F15" s="264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4"/>
      <c r="B16" s="254"/>
      <c r="C16" s="268"/>
      <c r="D16" s="269"/>
      <c r="E16" s="269"/>
      <c r="F16" s="265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4" t="s">
        <v>6</v>
      </c>
      <c r="B17" s="254"/>
      <c r="C17" s="255" t="str">
        <f>IF(入力!C17="","",入力!C17&amp;"　"&amp;入力!E17)</f>
        <v>監督に同じ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/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齊藤　綾夏</v>
      </c>
      <c r="D25" s="267"/>
      <c r="E25" s="267"/>
      <c r="F25" s="267"/>
      <c r="G25" s="254" t="str">
        <f>IF(入力!G25="","",入力!G25)</f>
        <v>5年</v>
      </c>
      <c r="H25" s="254" t="str">
        <f>IF(入力!H25="","",入力!H25)</f>
        <v/>
      </c>
      <c r="I25" s="254" t="str">
        <f>IF(入力!I25="","",入力!I25)</f>
        <v>中部小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511304351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前嶋　菜那</v>
      </c>
      <c r="D27" s="267"/>
      <c r="E27" s="267"/>
      <c r="F27" s="267"/>
      <c r="G27" s="254" t="str">
        <f>IF(入力!G27="","",入力!G27)</f>
        <v>5年</v>
      </c>
      <c r="H27" s="254" t="str">
        <f>IF(入力!H27="","",入力!H27)</f>
        <v/>
      </c>
      <c r="I27" s="254" t="str">
        <f>IF(入力!I27="","",入力!I27)</f>
        <v>中部小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511106710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菅原　華</v>
      </c>
      <c r="D29" s="267"/>
      <c r="E29" s="267"/>
      <c r="F29" s="267"/>
      <c r="G29" s="254" t="str">
        <f>IF(入力!G29="","",入力!G29)</f>
        <v>5年</v>
      </c>
      <c r="H29" s="254" t="str">
        <f>IF(入力!H29="","",入力!H29)</f>
        <v/>
      </c>
      <c r="I29" s="254" t="str">
        <f>IF(入力!I29="","",入力!I29)</f>
        <v>宮久保小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512522801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松本　奈桜</v>
      </c>
      <c r="D31" s="267"/>
      <c r="E31" s="267"/>
      <c r="F31" s="267"/>
      <c r="G31" s="254" t="str">
        <f>IF(入力!G31="","",入力!G31)</f>
        <v>5年</v>
      </c>
      <c r="H31" s="254" t="str">
        <f>IF(入力!H31="","",入力!H31)</f>
        <v/>
      </c>
      <c r="I31" s="254" t="str">
        <f>IF(入力!I31="","",入力!I31)</f>
        <v>中部小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511234037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秋沢　茉侑</v>
      </c>
      <c r="D33" s="267"/>
      <c r="E33" s="267"/>
      <c r="F33" s="267"/>
      <c r="G33" s="254" t="str">
        <f>IF(入力!G33="","",入力!G33)</f>
        <v>5年</v>
      </c>
      <c r="H33" s="254" t="str">
        <f>IF(入力!H33="","",入力!H33)</f>
        <v/>
      </c>
      <c r="I33" s="254" t="str">
        <f>IF(入力!I33="","",入力!I33)</f>
        <v>清水口小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513231550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杉本　愛珠</v>
      </c>
      <c r="D35" s="267"/>
      <c r="E35" s="267"/>
      <c r="F35" s="267"/>
      <c r="G35" s="254" t="str">
        <f>IF(入力!G35="","",入力!G35)</f>
        <v>5年</v>
      </c>
      <c r="H35" s="254" t="str">
        <f>IF(入力!H35="","",入力!H35)</f>
        <v/>
      </c>
      <c r="I35" s="254" t="str">
        <f>IF(入力!I35="","",入力!I35)</f>
        <v>池の上小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514420429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杉本　珠菜</v>
      </c>
      <c r="D37" s="267"/>
      <c r="E37" s="267"/>
      <c r="F37" s="267"/>
      <c r="G37" s="254" t="str">
        <f>IF(入力!G37="","",入力!G37)</f>
        <v>5年</v>
      </c>
      <c r="H37" s="254" t="str">
        <f>IF(入力!H37="","",入力!H37)</f>
        <v/>
      </c>
      <c r="I37" s="254" t="str">
        <f>IF(入力!I37="","",入力!I37)</f>
        <v>池の上小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514420439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玉井　里実</v>
      </c>
      <c r="D39" s="267"/>
      <c r="E39" s="267"/>
      <c r="F39" s="267"/>
      <c r="G39" s="254" t="str">
        <f>IF(入力!G39="","",入力!G39)</f>
        <v>5年</v>
      </c>
      <c r="H39" s="254" t="str">
        <f>IF(入力!H39="","",入力!H39)</f>
        <v/>
      </c>
      <c r="I39" s="254" t="str">
        <f>IF(入力!I39="","",入力!I39)</f>
        <v>初富小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511304347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北沢　胡天</v>
      </c>
      <c r="D41" s="267"/>
      <c r="E41" s="267"/>
      <c r="F41" s="267"/>
      <c r="G41" s="254" t="str">
        <f>IF(入力!G41="","",入力!G41)</f>
        <v>5年</v>
      </c>
      <c r="H41" s="254" t="str">
        <f>IF(入力!H41="","",入力!H41)</f>
        <v/>
      </c>
      <c r="I41" s="254" t="str">
        <f>IF(入力!I41="","",入力!I41)</f>
        <v>中部小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511106709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西田　百伽</v>
      </c>
      <c r="D43" s="267"/>
      <c r="E43" s="267"/>
      <c r="F43" s="267"/>
      <c r="G43" s="254" t="str">
        <f>IF(入力!G43="","",入力!G43)</f>
        <v>5年</v>
      </c>
      <c r="H43" s="254" t="str">
        <f>IF(入力!H43="","",入力!H43)</f>
        <v/>
      </c>
      <c r="I43" s="254" t="str">
        <f>IF(入力!I43="","",入力!I43)</f>
        <v>高木第二小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510372548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9</v>
      </c>
      <c r="J5" s="435" t="str">
        <f>IF(入力!A55="","",入力!A55)</f>
        <v/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アーバンパークライン</v>
      </c>
      <c r="S7" s="33" t="str">
        <f>IF(入力!AE5="","",入力!AE5)</f>
        <v>鎌ヶ谷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西脇</v>
      </c>
      <c r="D16" s="33" t="str">
        <f>IF(入力!E8="","",入力!E8)</f>
        <v>英次</v>
      </c>
      <c r="E16" s="33" t="str">
        <f>IF(入力!C7="","",入力!C7)</f>
        <v>ニシワキ</v>
      </c>
      <c r="F16" s="33" t="str">
        <f>IF(入力!E7="","",入力!E7)</f>
        <v>エイジ</v>
      </c>
      <c r="G16" s="33">
        <f>IF(入力!G7="","",入力!G7)</f>
        <v>506064727</v>
      </c>
      <c r="H16" s="33" t="str">
        <f>IF(入力!J7="","",入力!J7)</f>
        <v/>
      </c>
      <c r="I16" s="33">
        <f>IF(入力!M7="","",入力!M7)</f>
        <v>4190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0113</v>
      </c>
      <c r="T16" s="33" t="str">
        <f>IF(入力!P8="","",入力!P8)</f>
        <v>鎌ヶ谷市道野辺中央4-12-32</v>
      </c>
      <c r="U16" s="33" t="str">
        <f>IF(入力!AL7="","",入力!AL7)</f>
        <v>047</v>
      </c>
      <c r="V16" s="33" t="str">
        <f>IF(入力!AK8="","",入力!AK8)</f>
        <v>446</v>
      </c>
      <c r="W16" s="33" t="str">
        <f>IF(入力!AP8="","",入力!AP8)</f>
        <v>1551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中村</v>
      </c>
      <c r="D17" s="33" t="str">
        <f>IF(入力!E10="","",入力!E10)</f>
        <v>敏夫</v>
      </c>
      <c r="E17" s="33" t="str">
        <f>IF(入力!C9="","",入力!C9)</f>
        <v>ナカムラ</v>
      </c>
      <c r="F17" s="33" t="str">
        <f>IF(入力!E9="","",入力!E9)</f>
        <v>トシオ</v>
      </c>
      <c r="G17" s="33">
        <f>IF(入力!G9="","",入力!G9)</f>
        <v>514331422</v>
      </c>
      <c r="H17" s="33" t="str">
        <f>IF(入力!J9="","",入力!J9)</f>
        <v/>
      </c>
      <c r="I17" s="33">
        <f>IF(入力!M9="","",入力!M9)</f>
        <v>364193</v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0052</v>
      </c>
      <c r="T17" s="33" t="str">
        <f>IF(入力!P10="","",入力!P10)</f>
        <v>松戸市新作628-10-202</v>
      </c>
      <c r="U17" s="33" t="str">
        <f>IF(入力!AL9="","",入力!AL9)</f>
        <v>080</v>
      </c>
      <c r="V17" s="33" t="str">
        <f>IF(入力!AK10="","",入力!AK10)</f>
        <v>5548</v>
      </c>
      <c r="W17" s="33" t="str">
        <f>IF(入力!AP10="","",入力!AP10)</f>
        <v>5165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尾﨑</v>
      </c>
      <c r="D20" s="33" t="str">
        <f>IF(入力!E12="","",入力!E12)</f>
        <v>善孝</v>
      </c>
      <c r="E20" s="33" t="str">
        <f>IF(入力!C11="","",入力!C11)</f>
        <v>オザキ</v>
      </c>
      <c r="F20" s="33" t="str">
        <f>IF(入力!E11="","",入力!E11)</f>
        <v>ヨシタカ</v>
      </c>
      <c r="G20" s="33">
        <f>IF(入力!G11="","",入力!G11)</f>
        <v>506064875</v>
      </c>
      <c r="H20" s="33">
        <f>IF(入力!J11="","",入力!J11)</f>
        <v>14508</v>
      </c>
      <c r="I20" s="33" t="str">
        <f>IF(入力!M11="","",入力!M11)</f>
        <v/>
      </c>
      <c r="J20" s="33"/>
      <c r="K20" s="33"/>
      <c r="L20" s="33">
        <f>IF(入力!AT11="","",入力!AT11)</f>
        <v>72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0123</v>
      </c>
      <c r="T20" s="33" t="str">
        <f>IF(入力!P12="","",入力!P12)</f>
        <v>鎌ヶ谷市南初富6-3-17</v>
      </c>
      <c r="U20" s="33" t="str">
        <f>IF(入力!AL11="","",入力!AL11)</f>
        <v>047</v>
      </c>
      <c r="V20" s="33" t="str">
        <f>IF(入力!AK12="","",入力!AK12)</f>
        <v>445</v>
      </c>
      <c r="W20" s="33" t="str">
        <f>IF(入力!AP12="","",入力!AP12)</f>
        <v>5126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西脇</v>
      </c>
      <c r="D22" s="33" t="str">
        <f>IF(入力!E16="","",入力!E16)</f>
        <v>英次</v>
      </c>
      <c r="E22" s="33" t="str">
        <f>IF(入力!C15="","",入力!C15)</f>
        <v>ニシワキ</v>
      </c>
      <c r="F22" s="33" t="str">
        <f>IF(入力!E15="","",入力!E15)</f>
        <v>エイジ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監督に同じ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中村</v>
      </c>
      <c r="D23" s="33" t="str">
        <f>IF(入力!$E$14="","",入力!$E$14)</f>
        <v>敏夫</v>
      </c>
      <c r="E23" s="33" t="str">
        <f>IF(入力!$C$13="","",入力!$C$13)</f>
        <v>ナカムラ</v>
      </c>
      <c r="F23" s="33" t="str">
        <f>IF(入力!$E$13="","",入力!$E$13)</f>
        <v>トシオ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齊藤</v>
      </c>
      <c r="D24" s="75" t="str">
        <f>VLOOKUP($B$51,$A$53:$F$352,4)</f>
        <v>綾夏</v>
      </c>
      <c r="E24" s="75" t="str">
        <f>VLOOKUP($B$51,$A$53:$F$352,5)</f>
        <v>サイトウ</v>
      </c>
      <c r="F24" s="75" t="str">
        <f>VLOOKUP($B$51,$A$53:$F$352,6)</f>
        <v>アヤカ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齊藤</v>
      </c>
      <c r="D53" s="33" t="str">
        <f>IF(入力!E26="","",入力!E26)</f>
        <v>綾夏</v>
      </c>
      <c r="E53" s="33" t="str">
        <f>IF(入力!C25="","",入力!C25)</f>
        <v>サイトウ</v>
      </c>
      <c r="F53" s="33" t="str">
        <f>IF(入力!E25="","",入力!E25)</f>
        <v>アヤカ</v>
      </c>
      <c r="G53" s="33">
        <f>IF(入力!M25="","",入力!M25)</f>
        <v>511304351</v>
      </c>
      <c r="H53" s="33" t="str">
        <f>IF(入力!I25="","",入力!I25)</f>
        <v>中部小</v>
      </c>
      <c r="I53" s="33" t="str">
        <f>IF(入力!G25="","",入力!G25)</f>
        <v>5年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前嶋</v>
      </c>
      <c r="D54" s="33" t="str">
        <f>IF(入力!E28="","",入力!E28)</f>
        <v>菜那</v>
      </c>
      <c r="E54" s="33" t="str">
        <f>IF(入力!C27="","",入力!C27)</f>
        <v>マエジマ</v>
      </c>
      <c r="F54" s="33" t="str">
        <f>IF(入力!E27="","",入力!E27)</f>
        <v>ナナ</v>
      </c>
      <c r="G54" s="33">
        <f>IF(入力!M27="","",入力!M27)</f>
        <v>511106710</v>
      </c>
      <c r="H54" s="33" t="str">
        <f>IF(入力!I27="","",入力!I27)</f>
        <v>中部小</v>
      </c>
      <c r="I54" s="33" t="str">
        <f>IF(入力!G27="","",入力!G27)</f>
        <v>5年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菅原</v>
      </c>
      <c r="D55" s="33" t="str">
        <f>IF(入力!E30="","",入力!E30)</f>
        <v>華</v>
      </c>
      <c r="E55" s="33" t="str">
        <f>IF(入力!C29="","",入力!C29)</f>
        <v>スガワラ</v>
      </c>
      <c r="F55" s="33" t="str">
        <f>IF(入力!E29="","",入力!E29)</f>
        <v>ハナ</v>
      </c>
      <c r="G55" s="33">
        <f>IF(入力!M29="","",入力!M29)</f>
        <v>512522801</v>
      </c>
      <c r="H55" s="33" t="str">
        <f>IF(入力!I29="","",入力!I29)</f>
        <v>宮久保小</v>
      </c>
      <c r="I55" s="33" t="str">
        <f>IF(入力!G29="","",入力!G29)</f>
        <v>5年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松本</v>
      </c>
      <c r="D56" s="33" t="str">
        <f>IF(入力!E32="","",入力!E32)</f>
        <v>奈桜</v>
      </c>
      <c r="E56" s="33" t="str">
        <f>IF(入力!C31="","",入力!C31)</f>
        <v>マツモト</v>
      </c>
      <c r="F56" s="33" t="str">
        <f>IF(入力!E31="","",入力!E31)</f>
        <v>ナオ</v>
      </c>
      <c r="G56" s="33">
        <f>IF(入力!M31="","",入力!M31)</f>
        <v>511234037</v>
      </c>
      <c r="H56" s="33" t="str">
        <f>IF(入力!I31="","",入力!I31)</f>
        <v>中部小</v>
      </c>
      <c r="I56" s="33" t="str">
        <f>IF(入力!G31="","",入力!G31)</f>
        <v>5年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秋沢</v>
      </c>
      <c r="D57" s="33" t="str">
        <f>IF(入力!E34="","",入力!E34)</f>
        <v>茉侑</v>
      </c>
      <c r="E57" s="33" t="str">
        <f>IF(入力!C33="","",入力!C33)</f>
        <v>アキザワ</v>
      </c>
      <c r="F57" s="33" t="str">
        <f>IF(入力!E33="","",入力!E33)</f>
        <v>マユ</v>
      </c>
      <c r="G57" s="33">
        <f>IF(入力!M33="","",入力!M33)</f>
        <v>513231550</v>
      </c>
      <c r="H57" s="33" t="str">
        <f>IF(入力!I33="","",入力!I33)</f>
        <v>清水口小</v>
      </c>
      <c r="I57" s="33" t="str">
        <f>IF(入力!G33="","",入力!G33)</f>
        <v>5年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杉本</v>
      </c>
      <c r="D58" s="33" t="str">
        <f>IF(入力!E36="","",入力!E36)</f>
        <v>愛珠</v>
      </c>
      <c r="E58" s="33" t="str">
        <f>IF(入力!C35="","",入力!C35)</f>
        <v>スギモト</v>
      </c>
      <c r="F58" s="33" t="str">
        <f>IF(入力!E35="","",入力!E35)</f>
        <v>あじゅ</v>
      </c>
      <c r="G58" s="33">
        <f>IF(入力!M35="","",入力!M35)</f>
        <v>514420429</v>
      </c>
      <c r="H58" s="33" t="str">
        <f>IF(入力!I35="","",入力!I35)</f>
        <v>池の上小</v>
      </c>
      <c r="I58" s="33" t="str">
        <f>IF(入力!G35="","",入力!G35)</f>
        <v>5年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杉本</v>
      </c>
      <c r="D59" s="33" t="str">
        <f>IF(入力!E38="","",入力!E38)</f>
        <v>珠菜</v>
      </c>
      <c r="E59" s="33" t="str">
        <f>IF(入力!C37="","",入力!C37)</f>
        <v>スギモト</v>
      </c>
      <c r="F59" s="33" t="str">
        <f>IF(入力!E37="","",入力!E37)</f>
        <v>ジュナ</v>
      </c>
      <c r="G59" s="33">
        <f>IF(入力!M37="","",入力!M37)</f>
        <v>514420439</v>
      </c>
      <c r="H59" s="33" t="str">
        <f>IF(入力!I37="","",入力!I37)</f>
        <v>池の上小</v>
      </c>
      <c r="I59" s="33" t="str">
        <f>IF(入力!G37="","",入力!G37)</f>
        <v>5年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玉井</v>
      </c>
      <c r="D60" s="33" t="str">
        <f>IF(入力!E40="","",入力!E40)</f>
        <v>里実</v>
      </c>
      <c r="E60" s="33" t="str">
        <f>IF(入力!C39="","",入力!C39)</f>
        <v>タマイ</v>
      </c>
      <c r="F60" s="33" t="str">
        <f>IF(入力!E39="","",入力!E39)</f>
        <v>サトミ</v>
      </c>
      <c r="G60" s="33">
        <f>IF(入力!M39="","",入力!M39)</f>
        <v>511304347</v>
      </c>
      <c r="H60" s="33" t="str">
        <f>IF(入力!I39="","",入力!I39)</f>
        <v>初富小</v>
      </c>
      <c r="I60" s="33" t="str">
        <f>IF(入力!G39="","",入力!G39)</f>
        <v>5年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北沢</v>
      </c>
      <c r="D61" s="33" t="str">
        <f>IF(入力!E42="","",入力!E42)</f>
        <v>胡天</v>
      </c>
      <c r="E61" s="33" t="str">
        <f>IF(入力!C41="","",入力!C41)</f>
        <v>キタザワ</v>
      </c>
      <c r="F61" s="33" t="str">
        <f>IF(入力!E41="","",入力!E41)</f>
        <v>コテン</v>
      </c>
      <c r="G61" s="33">
        <f>IF(入力!M41="","",入力!M41)</f>
        <v>511106709</v>
      </c>
      <c r="H61" s="33" t="str">
        <f>IF(入力!I41="","",入力!I41)</f>
        <v>中部小</v>
      </c>
      <c r="I61" s="33" t="str">
        <f>IF(入力!G41="","",入力!G41)</f>
        <v>5年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西田</v>
      </c>
      <c r="D62" s="33" t="str">
        <f>IF(入力!E44="","",入力!E44)</f>
        <v>百伽</v>
      </c>
      <c r="E62" s="33" t="str">
        <f>IF(入力!C43="","",入力!C43)</f>
        <v>ニシダ</v>
      </c>
      <c r="F62" s="33" t="str">
        <f>IF(入力!E43="","",入力!E43)</f>
        <v>モモカ</v>
      </c>
      <c r="G62" s="33">
        <f>IF(入力!M43="","",入力!M43)</f>
        <v>510372548</v>
      </c>
      <c r="H62" s="33" t="str">
        <f>IF(入力!I43="","",入力!I43)</f>
        <v>高木第二小</v>
      </c>
      <c r="I62" s="33" t="str">
        <f>IF(入力!G43="","",入力!G43)</f>
        <v>5年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2017-01-24T04:17:47Z</dcterms:modified>
</cp:coreProperties>
</file>