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8F745E01-BB7E-4F0C-802A-541D6D89763B}" xr6:coauthVersionLast="36" xr6:coauthVersionMax="36" xr10:uidLastSave="{00000000-0000-0000-0000-000000000000}"/>
  <workbookProtection lockStructure="1"/>
  <bookViews>
    <workbookView xWindow="0" yWindow="0" windowWidth="28800" windowHeight="1213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<sst xmlns="http://schemas.openxmlformats.org/spreadsheetml/2006/main" count="401" uniqueCount="262">
  <si>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</si>
  <si>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</si>
  <si>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</si>
  <si>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</si>
  <si>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</si>
  <si>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</si>
  <si>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</si>
  <si>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</si>
  <si>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</si>
  <si>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</si>
  <si>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</si>
  <si>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</si>
  <si>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</si>
  <si>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</si>
  <si>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</si>
  <si>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</si>
  <si>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</si>
  <si>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</si>
  <si>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</si>
  <si>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</si>
  <si>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</si>
  <si>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</si>
  <si>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</si>
  <si>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</si>
  <si>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</si>
  <si>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</si>
  <si>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</si>
  <si>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</si>
  <si>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</si>
  <si>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</si>
  <si>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</si>
  <si>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</si>
  <si>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</si>
  <si>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</si>
  <si>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</si>
  <si>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</si>
  <si>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</si>
  <si>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</si>
  <si>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</si>
  <si>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</si>
  <si>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</si>
  <si>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</si>
  <si>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</si>
  <si>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</si>
  <si>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</si>
  <si>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</si>
  <si>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</si>
  <si>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</si>
  <si>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</si>
  <si>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</si>
  <si>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</si>
  <si>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</si>
  <si>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</si>
  <si>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</si>
  <si>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</si>
  <si>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</si>
  <si>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</si>
  <si>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</si>
  <si>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</si>
  <si>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</si>
  <si>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</si>
  <si>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</si>
  <si>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</si>
  <si>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</si>
  <si>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</si>
  <si>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</si>
  <si>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</si>
  <si>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</si>
  <si>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</si>
  <si>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</si>
  <si>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</si>
  <si>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</si>
  <si>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</si>
  <si>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</si>
  <si>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</si>
  <si>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</si>
  <si>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</si>
  <si>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</si>
  <si>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</si>
  <si>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</si>
  <si>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</si>
  <si>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</si>
  <si>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</si>
  <si>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</si>
  <si>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</si>
  <si>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</si>
  <si>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</si>
  <si>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</si>
  <si>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</si>
  <si>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</si>
  <si>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</si>
  <si>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</si>
  <si>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</si>
  <si>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</si>
  <si>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</si>
  <si>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</si>
  <si>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</si>
  <si>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</si>
  <si>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</si>
  <si>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</si>
  <si>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</si>
  <si>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</si>
  <si>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</si>
  <si>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</si>
  <si>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</si>
  <si>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</si>
  <si>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</si>
  <si>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</si>
  <si>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</si>
  <si>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</si>
  <si>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</si>
  <si>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</si>
  <si>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</si>
  <si>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</si>
  <si>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</si>
  <si>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</si>
  <si>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</si>
  <si>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</si>
  <si>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</si>
  <si>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</si>
  <si>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</si>
  <si>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</si>
  <si>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</si>
  <si>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</si>
  <si>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</si>
  <si>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</si>
  <si>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</si>
  <si>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</si>
  <si>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</si>
  <si>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</si>
  <si>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</si>
  <si>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</si>
  <si>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</si>
  <si>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</si>
  <si>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</si>
  <si>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</si>
  <si>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</si>
  <si>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</si>
  <si>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</si>
  <si>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</si>
  <si>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</si>
  <si>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</si>
  <si>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</si>
  <si>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</si>
  <si>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</si>
  <si>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</si>
  <si>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</si>
  <si>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</si>
  <si>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</si>
  <si>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</si>
  <si>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</si>
  <si>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</si>
  <si>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</si>
  <si>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</si>
  <si>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</si>
  <si>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</si>
  <si>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</si>
  <si>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</si>
  <si>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</si>
  <si>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</si>
  <si>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</si>
  <si>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</si>
  <si>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</si>
  <si>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</si>
  <si>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</si>
  <si>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</si>
  <si>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</si>
  <si>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</si>
  <si>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</si>
  <si>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</si>
  <si>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</si>
  <si>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</si>
  <si>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</si>
  <si>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</si>
  <si>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</si>
  <si>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</si>
  <si>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</si>
  <si>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</si>
  <si>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</si>
  <si>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</si>
  <si>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</si>
  <si>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</si>
  <si>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</si>
  <si>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</si>
  <si>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</si>
  <si>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</si>
  <si>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</si>
  <si>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</si>
  <si>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</si>
  <si>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</si>
  <si>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</si>
  <si>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</si>
  <si>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</si>
  <si>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</si>
  <si>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</si>
  <si>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</si>
  <si>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</si>
  <si>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</si>
  <si>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</si>
  <si>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</si>
  <si>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</si>
  <si>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</si>
  <si>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常磐線</t>
    <rPh sb="0" eb="2">
      <t>ジョウバン</t>
    </rPh>
    <rPh sb="2" eb="3">
      <t>セン</t>
    </rPh>
    <phoneticPr fontId="2"/>
  </si>
  <si>
    <t>北小金</t>
    <rPh sb="0" eb="1">
      <t>キタ</t>
    </rPh>
    <rPh sb="1" eb="3">
      <t>コガネ</t>
    </rPh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</si>
  <si>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</si>
  <si>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</si>
  <si>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</si>
  <si>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</si>
  <si>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270</t>
    <phoneticPr fontId="2"/>
  </si>
  <si>
    <t>0021</t>
    <phoneticPr fontId="2"/>
  </si>
  <si>
    <t>千葉県松戸市小金原8-1-2</t>
    <rPh sb="0" eb="3">
      <t>チバケン</t>
    </rPh>
    <rPh sb="3" eb="6">
      <t>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</si>
  <si>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</si>
  <si>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</si>
  <si>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</si>
  <si>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</si>
  <si>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</si>
  <si>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ケイノ</t>
    <phoneticPr fontId="2"/>
  </si>
  <si>
    <t>タカシ</t>
    <phoneticPr fontId="2"/>
  </si>
  <si>
    <t>①</t>
    <phoneticPr fontId="2"/>
  </si>
  <si>
    <t>塚原</t>
    <rPh sb="0" eb="2">
      <t>ツカハラ</t>
    </rPh>
    <phoneticPr fontId="2"/>
  </si>
  <si>
    <t>みのり</t>
    <phoneticPr fontId="2"/>
  </si>
  <si>
    <t>ツカハラ</t>
    <phoneticPr fontId="2"/>
  </si>
  <si>
    <t>ミノリ</t>
    <phoneticPr fontId="2"/>
  </si>
  <si>
    <t>横須賀小学校</t>
    <rPh sb="0" eb="3">
      <t>ヨコスカ</t>
    </rPh>
    <rPh sb="3" eb="6">
      <t>ショウガッコウ</t>
    </rPh>
    <phoneticPr fontId="2"/>
  </si>
  <si>
    <t>フジクラ</t>
    <phoneticPr fontId="2"/>
  </si>
  <si>
    <t>アサヒ</t>
    <phoneticPr fontId="2"/>
  </si>
  <si>
    <t>藤倉</t>
    <rPh sb="0" eb="2">
      <t>フジクラ</t>
    </rPh>
    <phoneticPr fontId="2"/>
  </si>
  <si>
    <t>旭</t>
    <rPh sb="0" eb="1">
      <t>アサヒ</t>
    </rPh>
    <phoneticPr fontId="2"/>
  </si>
  <si>
    <t>向小金小学校</t>
    <rPh sb="0" eb="1">
      <t>ムカイ</t>
    </rPh>
    <rPh sb="1" eb="3">
      <t>コガネ</t>
    </rPh>
    <rPh sb="3" eb="6">
      <t>ショウガッコウ</t>
    </rPh>
    <phoneticPr fontId="2"/>
  </si>
  <si>
    <t>サカイボリ</t>
    <phoneticPr fontId="2"/>
  </si>
  <si>
    <t>ミユ</t>
    <phoneticPr fontId="2"/>
  </si>
  <si>
    <t>境堀</t>
    <rPh sb="0" eb="2">
      <t>サカイボリ</t>
    </rPh>
    <phoneticPr fontId="2"/>
  </si>
  <si>
    <t>美優</t>
    <rPh sb="0" eb="2">
      <t>ミユ</t>
    </rPh>
    <phoneticPr fontId="2"/>
  </si>
  <si>
    <t>名戸ヶ谷小学校</t>
    <rPh sb="0" eb="2">
      <t>ナト</t>
    </rPh>
    <rPh sb="3" eb="4">
      <t>ヤ</t>
    </rPh>
    <rPh sb="4" eb="7">
      <t>ショウガッコウ</t>
    </rPh>
    <phoneticPr fontId="2"/>
  </si>
  <si>
    <t>大津ヶ丘第二小学校</t>
    <rPh sb="0" eb="2">
      <t>オオツ</t>
    </rPh>
    <rPh sb="3" eb="4">
      <t>オカ</t>
    </rPh>
    <rPh sb="4" eb="6">
      <t>ダイニ</t>
    </rPh>
    <rPh sb="6" eb="9">
      <t>ショウガッコウ</t>
    </rPh>
    <phoneticPr fontId="2"/>
  </si>
  <si>
    <t>小金小学校</t>
    <rPh sb="0" eb="2">
      <t>コガネ</t>
    </rPh>
    <rPh sb="2" eb="5">
      <t>ショウガッコウ</t>
    </rPh>
    <phoneticPr fontId="2"/>
  </si>
  <si>
    <t>東小学校</t>
    <rPh sb="0" eb="1">
      <t>アズマ</t>
    </rPh>
    <rPh sb="1" eb="4">
      <t>ショウガッコウ</t>
    </rPh>
    <phoneticPr fontId="2"/>
  </si>
  <si>
    <t>コミヤ</t>
    <phoneticPr fontId="2"/>
  </si>
  <si>
    <t>メイ</t>
    <phoneticPr fontId="2"/>
  </si>
  <si>
    <t>小宮</t>
    <rPh sb="0" eb="2">
      <t>コミヤ</t>
    </rPh>
    <phoneticPr fontId="2"/>
  </si>
  <si>
    <t>芽生</t>
    <rPh sb="0" eb="2">
      <t>メイ</t>
    </rPh>
    <phoneticPr fontId="2"/>
  </si>
  <si>
    <t>アスカ</t>
    <phoneticPr fontId="2"/>
  </si>
  <si>
    <t>ユカリ</t>
    <phoneticPr fontId="2"/>
  </si>
  <si>
    <t>飛鳥</t>
    <rPh sb="0" eb="2">
      <t>アスカ</t>
    </rPh>
    <phoneticPr fontId="2"/>
  </si>
  <si>
    <t>有佳里</t>
    <rPh sb="0" eb="3">
      <t>ユカリ</t>
    </rPh>
    <phoneticPr fontId="2"/>
  </si>
  <si>
    <t>ハル</t>
    <phoneticPr fontId="2"/>
  </si>
  <si>
    <t>晴</t>
    <rPh sb="0" eb="1">
      <t>ハル</t>
    </rPh>
    <phoneticPr fontId="2"/>
  </si>
  <si>
    <t>サイトウ</t>
    <phoneticPr fontId="2"/>
  </si>
  <si>
    <t>レアン</t>
    <phoneticPr fontId="2"/>
  </si>
  <si>
    <t>齊藤</t>
    <rPh sb="0" eb="2">
      <t>サイトウ</t>
    </rPh>
    <phoneticPr fontId="2"/>
  </si>
  <si>
    <t>玲杏</t>
    <rPh sb="0" eb="1">
      <t>レ</t>
    </rPh>
    <rPh sb="1" eb="2">
      <t>アン</t>
    </rPh>
    <phoneticPr fontId="2"/>
  </si>
  <si>
    <t>キムラ</t>
    <phoneticPr fontId="2"/>
  </si>
  <si>
    <t>ユノ</t>
    <phoneticPr fontId="2"/>
  </si>
  <si>
    <t>木村</t>
    <rPh sb="0" eb="2">
      <t>キムラ</t>
    </rPh>
    <phoneticPr fontId="2"/>
  </si>
  <si>
    <t>悠乃</t>
    <rPh sb="0" eb="2">
      <t>ユノ</t>
    </rPh>
    <phoneticPr fontId="2"/>
  </si>
  <si>
    <t>大宮</t>
    <rPh sb="0" eb="2">
      <t>オオミヤ</t>
    </rPh>
    <phoneticPr fontId="2"/>
  </si>
  <si>
    <t>オオミヤ</t>
    <phoneticPr fontId="2"/>
  </si>
  <si>
    <t>髙橋</t>
    <rPh sb="0" eb="2">
      <t>タカハシ</t>
    </rPh>
    <phoneticPr fontId="2"/>
  </si>
  <si>
    <t>莉奈</t>
    <rPh sb="0" eb="2">
      <t>リナ</t>
    </rPh>
    <phoneticPr fontId="2"/>
  </si>
  <si>
    <t>タカハシ</t>
    <phoneticPr fontId="2"/>
  </si>
  <si>
    <t>リナ</t>
    <phoneticPr fontId="2"/>
  </si>
  <si>
    <t>今年は経験値の少ない子供達ですが、元気と気持ちで一つでも勝利を目指して頑張ります。</t>
    <rPh sb="0" eb="2">
      <t>コトシ</t>
    </rPh>
    <rPh sb="3" eb="6">
      <t>ケイケンチ</t>
    </rPh>
    <rPh sb="7" eb="8">
      <t>スク</t>
    </rPh>
    <rPh sb="10" eb="13">
      <t>コドモタチ</t>
    </rPh>
    <rPh sb="17" eb="19">
      <t>ゲンキ</t>
    </rPh>
    <rPh sb="20" eb="22">
      <t>キモ</t>
    </rPh>
    <rPh sb="24" eb="25">
      <t>ヒト</t>
    </rPh>
    <rPh sb="28" eb="30">
      <t>ショウリ</t>
    </rPh>
    <rPh sb="31" eb="33">
      <t>メザ</t>
    </rPh>
    <rPh sb="35" eb="3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</si>
</sst>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E26" sqref="E26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6" t="s">
        <v>189</v>
      </c>
      <c r="B2" s="217"/>
      <c r="C2" s="218"/>
      <c r="D2" s="219"/>
      <c r="E2" s="219"/>
      <c r="F2" s="219"/>
      <c r="G2" s="219"/>
      <c r="H2" s="219"/>
      <c r="I2" s="220"/>
      <c r="J2" s="86" t="s">
        <v>187</v>
      </c>
      <c r="K2" s="87"/>
      <c r="L2" s="87"/>
      <c r="M2" s="87"/>
      <c r="N2" s="87"/>
      <c r="O2" s="88"/>
      <c r="P2" s="86" t="s">
        <v>165</v>
      </c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215" t="s">
        <v>169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1" t="s">
        <v>190</v>
      </c>
      <c r="B3" s="222"/>
      <c r="C3" s="223" t="s">
        <v>200</v>
      </c>
      <c r="D3" s="224"/>
      <c r="E3" s="224"/>
      <c r="F3" s="224"/>
      <c r="G3" s="224"/>
      <c r="H3" s="224"/>
      <c r="I3" s="225"/>
      <c r="J3" s="83" t="s">
        <v>159</v>
      </c>
      <c r="K3" s="84"/>
      <c r="L3" s="84"/>
      <c r="M3" s="84"/>
      <c r="N3" s="84"/>
      <c r="O3" s="85"/>
      <c r="P3" s="213" t="s">
        <v>201</v>
      </c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184" t="s">
        <v>178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/>
      <c r="D4" s="94"/>
      <c r="E4" s="94"/>
      <c r="F4" s="94"/>
      <c r="G4" s="94"/>
      <c r="H4" s="94"/>
      <c r="I4" s="95"/>
      <c r="J4" s="143" t="s">
        <v>185</v>
      </c>
      <c r="K4" s="144"/>
      <c r="L4" s="144"/>
      <c r="M4" s="144"/>
      <c r="N4" s="144"/>
      <c r="O4" s="145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430487680</v>
      </c>
      <c r="D5" s="97"/>
      <c r="E5" s="97"/>
      <c r="F5" s="97"/>
      <c r="G5" s="97"/>
      <c r="H5" s="97"/>
      <c r="I5" s="98"/>
      <c r="J5" s="146">
        <v>430487680</v>
      </c>
      <c r="K5" s="146"/>
      <c r="L5" s="146"/>
      <c r="M5" s="146"/>
      <c r="N5" s="146"/>
      <c r="O5" s="146"/>
      <c r="P5" s="201" t="s">
        <v>202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203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5" t="s">
        <v>175</v>
      </c>
      <c r="D6" s="236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2" t="s">
        <v>164</v>
      </c>
      <c r="AL6" s="212"/>
      <c r="AM6" s="212"/>
      <c r="AN6" s="212"/>
      <c r="AO6" s="212"/>
      <c r="AP6" s="212"/>
      <c r="AQ6" s="212"/>
      <c r="AR6" s="212"/>
      <c r="AS6" s="212"/>
      <c r="AT6" s="57" t="s">
        <v>192</v>
      </c>
    </row>
    <row r="7" spans="1:51" ht="13.5" customHeight="1">
      <c r="A7" s="99"/>
      <c r="B7" s="100"/>
      <c r="C7" s="132" t="s">
        <v>206</v>
      </c>
      <c r="D7" s="111"/>
      <c r="E7" s="133" t="s">
        <v>207</v>
      </c>
      <c r="F7" s="112"/>
      <c r="G7" s="92">
        <v>507224886</v>
      </c>
      <c r="H7" s="92"/>
      <c r="I7" s="92"/>
      <c r="J7" s="92">
        <v>15978</v>
      </c>
      <c r="K7" s="92"/>
      <c r="L7" s="92"/>
      <c r="M7" s="92"/>
      <c r="N7" s="92"/>
      <c r="O7" s="92"/>
      <c r="P7" s="89" t="s">
        <v>72</v>
      </c>
      <c r="Q7" s="90"/>
      <c r="R7" s="156" t="s">
        <v>208</v>
      </c>
      <c r="S7" s="109"/>
      <c r="T7" s="109"/>
      <c r="U7" s="109"/>
      <c r="V7" s="50" t="s">
        <v>73</v>
      </c>
      <c r="W7" s="107" t="s">
        <v>209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211</v>
      </c>
      <c r="AM7" s="148"/>
      <c r="AN7" s="148"/>
      <c r="AO7" s="148"/>
      <c r="AP7" s="148"/>
      <c r="AQ7" s="148"/>
      <c r="AR7" s="148"/>
      <c r="AS7" s="59" t="s">
        <v>75</v>
      </c>
      <c r="AT7" s="262">
        <v>57</v>
      </c>
    </row>
    <row r="8" spans="1:51" ht="18" customHeight="1">
      <c r="A8" s="99"/>
      <c r="B8" s="100"/>
      <c r="C8" s="135" t="s">
        <v>204</v>
      </c>
      <c r="D8" s="136"/>
      <c r="E8" s="137" t="s">
        <v>205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9" t="s">
        <v>210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212</v>
      </c>
      <c r="AL8" s="152"/>
      <c r="AM8" s="152"/>
      <c r="AN8" s="152"/>
      <c r="AO8" s="60" t="s">
        <v>76</v>
      </c>
      <c r="AP8" s="153" t="s">
        <v>213</v>
      </c>
      <c r="AQ8" s="152"/>
      <c r="AR8" s="152"/>
      <c r="AS8" s="154"/>
      <c r="AT8" s="262"/>
    </row>
    <row r="9" spans="1:51" ht="14.45" customHeight="1">
      <c r="A9" s="99" t="s">
        <v>150</v>
      </c>
      <c r="B9" s="100"/>
      <c r="C9" s="132" t="s">
        <v>216</v>
      </c>
      <c r="D9" s="111"/>
      <c r="E9" s="133" t="s">
        <v>217</v>
      </c>
      <c r="F9" s="112"/>
      <c r="G9" s="92">
        <v>507288023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8"/>
      <c r="AM9" s="148"/>
      <c r="AN9" s="148"/>
      <c r="AO9" s="148"/>
      <c r="AP9" s="148"/>
      <c r="AQ9" s="148"/>
      <c r="AR9" s="148"/>
      <c r="AS9" s="59" t="s">
        <v>194</v>
      </c>
      <c r="AT9" s="263">
        <v>45</v>
      </c>
    </row>
    <row r="10" spans="1:51" ht="18" customHeight="1">
      <c r="A10" s="99"/>
      <c r="B10" s="100"/>
      <c r="C10" s="135" t="s">
        <v>214</v>
      </c>
      <c r="D10" s="136"/>
      <c r="E10" s="137" t="s">
        <v>215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208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9"/>
      <c r="AK10" s="210"/>
      <c r="AL10" s="152"/>
      <c r="AM10" s="152"/>
      <c r="AN10" s="152"/>
      <c r="AO10" s="60" t="s">
        <v>195</v>
      </c>
      <c r="AP10" s="152"/>
      <c r="AQ10" s="152"/>
      <c r="AR10" s="152"/>
      <c r="AS10" s="154"/>
      <c r="AT10" s="263"/>
    </row>
    <row r="11" spans="1:51" ht="14.45" customHeight="1">
      <c r="A11" s="99" t="s">
        <v>151</v>
      </c>
      <c r="B11" s="100"/>
      <c r="C11" s="165"/>
      <c r="D11" s="111"/>
      <c r="E11" s="111"/>
      <c r="F11" s="112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63"/>
    </row>
    <row r="12" spans="1:51" ht="18" customHeight="1">
      <c r="A12" s="99"/>
      <c r="B12" s="100"/>
      <c r="C12" s="155"/>
      <c r="D12" s="136"/>
      <c r="E12" s="136"/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208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9"/>
      <c r="AK12" s="210"/>
      <c r="AL12" s="152"/>
      <c r="AM12" s="152"/>
      <c r="AN12" s="152"/>
      <c r="AO12" s="60" t="s">
        <v>195</v>
      </c>
      <c r="AP12" s="152"/>
      <c r="AQ12" s="152"/>
      <c r="AR12" s="152"/>
      <c r="AS12" s="154"/>
      <c r="AT12" s="263"/>
    </row>
    <row r="13" spans="1:51" ht="15" customHeight="1">
      <c r="A13" s="99" t="s">
        <v>152</v>
      </c>
      <c r="B13" s="100"/>
      <c r="C13" s="165"/>
      <c r="D13" s="111"/>
      <c r="E13" s="111"/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4"/>
    </row>
    <row r="14" spans="1:51" ht="18" customHeight="1">
      <c r="A14" s="99"/>
      <c r="B14" s="100"/>
      <c r="C14" s="155"/>
      <c r="D14" s="136"/>
      <c r="E14" s="136"/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4"/>
    </row>
    <row r="15" spans="1:51" ht="15" customHeight="1">
      <c r="A15" s="142" t="s">
        <v>166</v>
      </c>
      <c r="B15" s="100"/>
      <c r="C15" s="132" t="s">
        <v>206</v>
      </c>
      <c r="D15" s="111"/>
      <c r="E15" s="133" t="s">
        <v>207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56" t="s">
        <v>208</v>
      </c>
      <c r="S15" s="109"/>
      <c r="T15" s="109"/>
      <c r="U15" s="109"/>
      <c r="V15" s="49" t="s">
        <v>73</v>
      </c>
      <c r="W15" s="107" t="s">
        <v>209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211</v>
      </c>
      <c r="AM15" s="148"/>
      <c r="AN15" s="148"/>
      <c r="AO15" s="148"/>
      <c r="AP15" s="148"/>
      <c r="AQ15" s="148"/>
      <c r="AR15" s="148"/>
      <c r="AS15" s="59" t="s">
        <v>194</v>
      </c>
      <c r="AT15" s="263"/>
    </row>
    <row r="16" spans="1:51" ht="18" customHeight="1">
      <c r="A16" s="99"/>
      <c r="B16" s="100"/>
      <c r="C16" s="135" t="s">
        <v>204</v>
      </c>
      <c r="D16" s="136"/>
      <c r="E16" s="137" t="s">
        <v>205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9" t="s">
        <v>210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 t="s">
        <v>212</v>
      </c>
      <c r="AL16" s="152"/>
      <c r="AM16" s="152"/>
      <c r="AN16" s="152"/>
      <c r="AO16" s="60" t="s">
        <v>195</v>
      </c>
      <c r="AP16" s="153" t="s">
        <v>213</v>
      </c>
      <c r="AQ16" s="152"/>
      <c r="AR16" s="152"/>
      <c r="AS16" s="154"/>
      <c r="AT16" s="263"/>
    </row>
    <row r="17" spans="1:46">
      <c r="A17" s="99" t="s">
        <v>6</v>
      </c>
      <c r="B17" s="100"/>
      <c r="C17" s="160" t="str">
        <f>IF(P16="","",P16)</f>
        <v>千葉県松戸市小金原8-1-2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090-3409-7006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3409</v>
      </c>
      <c r="F21" s="78"/>
      <c r="G21" s="78">
        <v>7006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61" t="s">
        <v>173</v>
      </c>
      <c r="D23" s="162"/>
      <c r="E23" s="163" t="s">
        <v>174</v>
      </c>
      <c r="F23" s="164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32" t="s">
        <v>167</v>
      </c>
      <c r="Q23" s="139"/>
      <c r="R23" s="139"/>
      <c r="S23" s="139"/>
      <c r="T23" s="23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0"/>
      <c r="C24" s="172" t="s">
        <v>171</v>
      </c>
      <c r="D24" s="173"/>
      <c r="E24" s="174" t="s">
        <v>172</v>
      </c>
      <c r="F24" s="17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4"/>
      <c r="U24" s="1"/>
      <c r="V24" s="1"/>
      <c r="W24" s="1"/>
      <c r="X24" s="1"/>
      <c r="Y24" s="157" t="s">
        <v>168</v>
      </c>
      <c r="Z24" s="158"/>
      <c r="AA24" s="158"/>
      <c r="AB24" s="158"/>
      <c r="AC24" s="158"/>
      <c r="AD24" s="158"/>
      <c r="AE24" s="158"/>
      <c r="AF24" s="158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 t="s">
        <v>218</v>
      </c>
      <c r="C25" s="132" t="s">
        <v>221</v>
      </c>
      <c r="D25" s="111"/>
      <c r="E25" s="133" t="s">
        <v>222</v>
      </c>
      <c r="F25" s="112"/>
      <c r="G25" s="119">
        <v>6</v>
      </c>
      <c r="H25" s="115"/>
      <c r="I25" s="113" t="s">
        <v>223</v>
      </c>
      <c r="J25" s="114"/>
      <c r="K25" s="114"/>
      <c r="L25" s="115"/>
      <c r="M25" s="119">
        <v>515958476</v>
      </c>
      <c r="N25" s="114"/>
      <c r="O25" s="115"/>
      <c r="P25" s="119">
        <v>153</v>
      </c>
      <c r="Q25" s="114"/>
      <c r="R25" s="114"/>
      <c r="S25" s="114"/>
      <c r="T25" s="120"/>
      <c r="U25" s="1"/>
      <c r="V25" s="1"/>
      <c r="W25" s="1"/>
      <c r="X25" s="1"/>
      <c r="Y25" s="122">
        <v>10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219</v>
      </c>
      <c r="D26" s="136"/>
      <c r="E26" s="137" t="s">
        <v>220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224</v>
      </c>
      <c r="D27" s="111"/>
      <c r="E27" s="133" t="s">
        <v>225</v>
      </c>
      <c r="F27" s="112"/>
      <c r="G27" s="119">
        <v>6</v>
      </c>
      <c r="H27" s="115"/>
      <c r="I27" s="113" t="s">
        <v>228</v>
      </c>
      <c r="J27" s="114"/>
      <c r="K27" s="114"/>
      <c r="L27" s="115"/>
      <c r="M27" s="119">
        <v>516994082</v>
      </c>
      <c r="N27" s="114"/>
      <c r="O27" s="115"/>
      <c r="P27" s="119">
        <v>148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226</v>
      </c>
      <c r="D28" s="136"/>
      <c r="E28" s="137" t="s">
        <v>227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229</v>
      </c>
      <c r="D29" s="111"/>
      <c r="E29" s="133" t="s">
        <v>230</v>
      </c>
      <c r="F29" s="112"/>
      <c r="G29" s="119">
        <v>6</v>
      </c>
      <c r="H29" s="115"/>
      <c r="I29" s="113" t="s">
        <v>228</v>
      </c>
      <c r="J29" s="114"/>
      <c r="K29" s="114"/>
      <c r="L29" s="115"/>
      <c r="M29" s="119">
        <v>516994107</v>
      </c>
      <c r="N29" s="114"/>
      <c r="O29" s="115"/>
      <c r="P29" s="119">
        <v>147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231</v>
      </c>
      <c r="D30" s="136"/>
      <c r="E30" s="137" t="s">
        <v>232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237</v>
      </c>
      <c r="D31" s="111"/>
      <c r="E31" s="133" t="s">
        <v>238</v>
      </c>
      <c r="F31" s="112"/>
      <c r="G31" s="119">
        <v>5</v>
      </c>
      <c r="H31" s="115"/>
      <c r="I31" s="113" t="s">
        <v>236</v>
      </c>
      <c r="J31" s="114"/>
      <c r="K31" s="114"/>
      <c r="L31" s="115"/>
      <c r="M31" s="119">
        <v>515655908</v>
      </c>
      <c r="N31" s="114"/>
      <c r="O31" s="115"/>
      <c r="P31" s="119">
        <v>155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239</v>
      </c>
      <c r="D32" s="136"/>
      <c r="E32" s="137" t="s">
        <v>240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7" t="s">
        <v>197</v>
      </c>
      <c r="Z32" s="158"/>
      <c r="AA32" s="158"/>
      <c r="AB32" s="158"/>
      <c r="AC32" s="158"/>
      <c r="AD32" s="158"/>
      <c r="AE32" s="158"/>
      <c r="AF32" s="158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241</v>
      </c>
      <c r="D33" s="111"/>
      <c r="E33" s="133" t="s">
        <v>242</v>
      </c>
      <c r="F33" s="112"/>
      <c r="G33" s="119">
        <v>5</v>
      </c>
      <c r="H33" s="115"/>
      <c r="I33" s="113" t="s">
        <v>228</v>
      </c>
      <c r="J33" s="114"/>
      <c r="K33" s="114"/>
      <c r="L33" s="115"/>
      <c r="M33" s="119">
        <v>516994118</v>
      </c>
      <c r="N33" s="114"/>
      <c r="O33" s="115"/>
      <c r="P33" s="119">
        <v>149</v>
      </c>
      <c r="Q33" s="114"/>
      <c r="R33" s="114"/>
      <c r="S33" s="114"/>
      <c r="T33" s="120"/>
      <c r="U33" s="1"/>
      <c r="V33" s="1"/>
      <c r="W33" s="1"/>
      <c r="X33" s="1"/>
      <c r="Y33" s="226">
        <v>1</v>
      </c>
      <c r="Z33" s="227"/>
      <c r="AA33" s="227"/>
      <c r="AB33" s="227"/>
      <c r="AC33" s="227"/>
      <c r="AD33" s="227"/>
      <c r="AE33" s="227"/>
      <c r="AF33" s="227"/>
      <c r="AG33" s="2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243</v>
      </c>
      <c r="D34" s="136"/>
      <c r="E34" s="137" t="s">
        <v>244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9"/>
      <c r="Z34" s="230"/>
      <c r="AA34" s="230"/>
      <c r="AB34" s="230"/>
      <c r="AC34" s="230"/>
      <c r="AD34" s="230"/>
      <c r="AE34" s="230"/>
      <c r="AF34" s="230"/>
      <c r="AG34" s="2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224</v>
      </c>
      <c r="D35" s="111"/>
      <c r="E35" s="133" t="s">
        <v>245</v>
      </c>
      <c r="F35" s="112"/>
      <c r="G35" s="119">
        <v>5</v>
      </c>
      <c r="H35" s="115"/>
      <c r="I35" s="113" t="s">
        <v>228</v>
      </c>
      <c r="J35" s="114"/>
      <c r="K35" s="114"/>
      <c r="L35" s="115"/>
      <c r="M35" s="119">
        <v>516994097</v>
      </c>
      <c r="N35" s="114"/>
      <c r="O35" s="115"/>
      <c r="P35" s="119">
        <v>146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226</v>
      </c>
      <c r="D36" s="136"/>
      <c r="E36" s="137" t="s">
        <v>246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247</v>
      </c>
      <c r="D37" s="111"/>
      <c r="E37" s="133" t="s">
        <v>248</v>
      </c>
      <c r="F37" s="112"/>
      <c r="G37" s="119">
        <v>5</v>
      </c>
      <c r="H37" s="115"/>
      <c r="I37" s="113" t="s">
        <v>228</v>
      </c>
      <c r="J37" s="114"/>
      <c r="K37" s="114"/>
      <c r="L37" s="115"/>
      <c r="M37" s="119">
        <v>516994123</v>
      </c>
      <c r="N37" s="114"/>
      <c r="O37" s="115"/>
      <c r="P37" s="119">
        <v>140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249</v>
      </c>
      <c r="D38" s="136"/>
      <c r="E38" s="137" t="s">
        <v>250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251</v>
      </c>
      <c r="D39" s="111"/>
      <c r="E39" s="133" t="s">
        <v>252</v>
      </c>
      <c r="F39" s="112"/>
      <c r="G39" s="119">
        <v>5</v>
      </c>
      <c r="H39" s="115"/>
      <c r="I39" s="113" t="s">
        <v>233</v>
      </c>
      <c r="J39" s="114"/>
      <c r="K39" s="114"/>
      <c r="L39" s="115"/>
      <c r="M39" s="119">
        <v>518430528</v>
      </c>
      <c r="N39" s="114"/>
      <c r="O39" s="115"/>
      <c r="P39" s="119">
        <v>147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253</v>
      </c>
      <c r="D40" s="136"/>
      <c r="E40" s="137" t="s">
        <v>254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256</v>
      </c>
      <c r="D41" s="111"/>
      <c r="E41" s="133" t="s">
        <v>238</v>
      </c>
      <c r="F41" s="112"/>
      <c r="G41" s="119">
        <v>4</v>
      </c>
      <c r="H41" s="115"/>
      <c r="I41" s="113" t="s">
        <v>234</v>
      </c>
      <c r="J41" s="114"/>
      <c r="K41" s="114"/>
      <c r="L41" s="115"/>
      <c r="M41" s="119">
        <v>514635802</v>
      </c>
      <c r="N41" s="114"/>
      <c r="O41" s="115"/>
      <c r="P41" s="119">
        <v>142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 t="s">
        <v>255</v>
      </c>
      <c r="D42" s="136"/>
      <c r="E42" s="137" t="s">
        <v>240</v>
      </c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259</v>
      </c>
      <c r="D43" s="111"/>
      <c r="E43" s="133" t="s">
        <v>260</v>
      </c>
      <c r="F43" s="112"/>
      <c r="G43" s="119">
        <v>4</v>
      </c>
      <c r="H43" s="115"/>
      <c r="I43" s="113" t="s">
        <v>235</v>
      </c>
      <c r="J43" s="114"/>
      <c r="K43" s="114"/>
      <c r="L43" s="115"/>
      <c r="M43" s="119">
        <v>514635811</v>
      </c>
      <c r="N43" s="114"/>
      <c r="O43" s="115"/>
      <c r="P43" s="119">
        <v>140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 t="s">
        <v>257</v>
      </c>
      <c r="D44" s="136"/>
      <c r="E44" s="137" t="s">
        <v>258</v>
      </c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65"/>
      <c r="D45" s="111"/>
      <c r="E45" s="111"/>
      <c r="F45" s="112"/>
      <c r="G45" s="119"/>
      <c r="H45" s="115"/>
      <c r="I45" s="119"/>
      <c r="J45" s="114"/>
      <c r="K45" s="114"/>
      <c r="L45" s="115"/>
      <c r="M45" s="119"/>
      <c r="N45" s="114"/>
      <c r="O45" s="115"/>
      <c r="P45" s="119"/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55"/>
      <c r="D46" s="136"/>
      <c r="E46" s="136"/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65"/>
      <c r="D47" s="111"/>
      <c r="E47" s="111"/>
      <c r="F47" s="112"/>
      <c r="G47" s="119"/>
      <c r="H47" s="115"/>
      <c r="I47" s="119"/>
      <c r="J47" s="114"/>
      <c r="K47" s="114"/>
      <c r="L47" s="115"/>
      <c r="M47" s="119"/>
      <c r="N47" s="114"/>
      <c r="O47" s="115"/>
      <c r="P47" s="119"/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81"/>
      <c r="D48" s="182"/>
      <c r="E48" s="182"/>
      <c r="F48" s="183"/>
      <c r="G48" s="176"/>
      <c r="H48" s="177"/>
      <c r="I48" s="176"/>
      <c r="J48" s="178"/>
      <c r="K48" s="178"/>
      <c r="L48" s="177"/>
      <c r="M48" s="176"/>
      <c r="N48" s="178"/>
      <c r="O48" s="177"/>
      <c r="P48" s="176"/>
      <c r="Q48" s="178"/>
      <c r="R48" s="178"/>
      <c r="S48" s="178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5">
        <v>13</v>
      </c>
      <c r="B49" s="246"/>
      <c r="C49" s="248"/>
      <c r="D49" s="249"/>
      <c r="E49" s="249"/>
      <c r="F49" s="250"/>
      <c r="G49" s="237"/>
      <c r="H49" s="239"/>
      <c r="I49" s="237"/>
      <c r="J49" s="238"/>
      <c r="K49" s="238"/>
      <c r="L49" s="239"/>
      <c r="M49" s="237"/>
      <c r="N49" s="238"/>
      <c r="O49" s="239"/>
      <c r="P49" s="237"/>
      <c r="Q49" s="238"/>
      <c r="R49" s="238"/>
      <c r="S49" s="238"/>
      <c r="T49" s="24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7"/>
      <c r="C50" s="251"/>
      <c r="D50" s="252"/>
      <c r="E50" s="252"/>
      <c r="F50" s="253"/>
      <c r="G50" s="240"/>
      <c r="H50" s="242"/>
      <c r="I50" s="240"/>
      <c r="J50" s="241"/>
      <c r="K50" s="241"/>
      <c r="L50" s="242"/>
      <c r="M50" s="240"/>
      <c r="N50" s="241"/>
      <c r="O50" s="242"/>
      <c r="P50" s="240"/>
      <c r="Q50" s="241"/>
      <c r="R50" s="241"/>
      <c r="S50" s="241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6"/>
      <c r="C51" s="248"/>
      <c r="D51" s="249"/>
      <c r="E51" s="249"/>
      <c r="F51" s="250"/>
      <c r="G51" s="237"/>
      <c r="H51" s="239"/>
      <c r="I51" s="237"/>
      <c r="J51" s="238"/>
      <c r="K51" s="238"/>
      <c r="L51" s="239"/>
      <c r="M51" s="237"/>
      <c r="N51" s="238"/>
      <c r="O51" s="239"/>
      <c r="P51" s="237"/>
      <c r="Q51" s="238"/>
      <c r="R51" s="238"/>
      <c r="S51" s="238"/>
      <c r="T51" s="24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8"/>
      <c r="C52" s="259"/>
      <c r="D52" s="260"/>
      <c r="E52" s="260"/>
      <c r="F52" s="261"/>
      <c r="G52" s="254"/>
      <c r="H52" s="255"/>
      <c r="I52" s="254"/>
      <c r="J52" s="256"/>
      <c r="K52" s="256"/>
      <c r="L52" s="255"/>
      <c r="M52" s="254"/>
      <c r="N52" s="256"/>
      <c r="O52" s="255"/>
      <c r="P52" s="254"/>
      <c r="Q52" s="256"/>
      <c r="R52" s="256"/>
      <c r="S52" s="256"/>
      <c r="T52" s="25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6" t="s">
        <v>170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8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9" t="s">
        <v>261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1"/>
      <c r="U55" s="22"/>
      <c r="V55" s="265">
        <f>LEN(A55)</f>
        <v>41</v>
      </c>
      <c r="W55" s="266"/>
      <c r="X55" s="266"/>
      <c r="Y55" s="266"/>
      <c r="Z55" s="266"/>
      <c r="AA55" s="266"/>
      <c r="AB55" s="266"/>
      <c r="AC55" s="266"/>
      <c r="AD55" s="266"/>
      <c r="AE55" s="266"/>
      <c r="AF55" s="26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4" t="s">
        <v>24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8" t="s">
        <v>0</v>
      </c>
      <c r="B2" s="268"/>
      <c r="C2" s="271" t="str">
        <f>IF(入力!C3="","",入力!C3)</f>
        <v>小金原ＪＶＣブルーウィングス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72" t="str">
        <f>IF(入力!C4="","",IF(入力!C5="",入力!C4,入力!C4&amp;"　　"&amp;入力!C5))</f>
        <v/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手嶋　吾郎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507224886</v>
      </c>
      <c r="H7" s="270"/>
      <c r="I7" s="270"/>
      <c r="J7" s="270">
        <f>IF(入力!J7="","",入力!J7)</f>
        <v>15978</v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2</v>
      </c>
      <c r="B9" s="268"/>
      <c r="C9" s="280" t="str">
        <f>IF(入力!C10="","",入力!C10&amp;"　"&amp;入力!E10)</f>
        <v>慶野　敬志</v>
      </c>
      <c r="D9" s="281"/>
      <c r="E9" s="281"/>
      <c r="F9" s="281"/>
      <c r="G9" s="270">
        <f>IF(入力!G9="","",入力!G9)</f>
        <v>507288023</v>
      </c>
      <c r="H9" s="270"/>
      <c r="I9" s="270"/>
      <c r="J9" s="270" t="str">
        <f>IF(入力!J9="","",入力!J9)</f>
        <v/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3</v>
      </c>
      <c r="B11" s="268"/>
      <c r="C11" s="280" t="str">
        <f>IF(入力!C12="","",入力!C12&amp;"　"&amp;入力!E12)</f>
        <v/>
      </c>
      <c r="D11" s="281"/>
      <c r="E11" s="281"/>
      <c r="F11" s="281"/>
      <c r="G11" s="270" t="str">
        <f>IF(入力!G11="","",入力!G11)</f>
        <v/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8"/>
      <c r="B14" s="268"/>
      <c r="C14" s="282"/>
      <c r="D14" s="283"/>
      <c r="E14" s="283"/>
      <c r="F14" s="283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8" t="s">
        <v>5</v>
      </c>
      <c r="B15" s="268"/>
      <c r="C15" s="280" t="str">
        <f>IF(入力!C16="","",入力!C16&amp;"　"&amp;入力!E16)</f>
        <v>手嶋　吾郎</v>
      </c>
      <c r="D15" s="281"/>
      <c r="E15" s="281"/>
      <c r="F15" s="278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8"/>
      <c r="B16" s="268"/>
      <c r="C16" s="282"/>
      <c r="D16" s="283"/>
      <c r="E16" s="283"/>
      <c r="F16" s="279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8" t="s">
        <v>6</v>
      </c>
      <c r="B17" s="268"/>
      <c r="C17" s="271" t="str">
        <f>IF(入力!C17="","",入力!C17&amp;"　"&amp;入力!E17)</f>
        <v>千葉県松戸市小金原8-1-2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090-3409-7006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>90－3409－7006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塚原　みのり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横須賀小学校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515958476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藤倉　旭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向小金小学校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516994082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境堀　美優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向小金小学校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516994107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小宮　芽生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東小学校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515655908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飛鳥　有佳里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向小金小学校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516994118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藤倉　晴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向小金小学校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516994097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齊藤　玲杏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向小金小学校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516994123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木村　悠乃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名戸ヶ谷小学校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518430528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大宮　芽生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大津ヶ丘第二小学校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514635802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髙橋　莉奈</v>
      </c>
      <c r="D43" s="281"/>
      <c r="E43" s="281"/>
      <c r="F43" s="281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小金小学校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514635811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>IF(入力!B45="","",入力!B45)</f>
        <v/>
      </c>
      <c r="C45" s="280" t="str">
        <f>IF(入力!C46="","",入力!C46&amp;"　"&amp;入力!E46)</f>
        <v/>
      </c>
      <c r="D45" s="281"/>
      <c r="E45" s="281"/>
      <c r="F45" s="281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7"/>
      <c r="AW1" s="317"/>
      <c r="AX1" s="4" t="s">
        <v>28</v>
      </c>
      <c r="AY1" s="5"/>
      <c r="AZ1" s="317"/>
      <c r="BA1" s="317"/>
      <c r="BB1" s="4" t="s">
        <v>29</v>
      </c>
      <c r="BC1" s="5"/>
      <c r="BD1" s="317"/>
      <c r="BE1" s="31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8" t="s">
        <v>65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7" t="s">
        <v>32</v>
      </c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0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3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0">
        <v>36</v>
      </c>
      <c r="I12" s="351"/>
      <c r="J12" s="352"/>
      <c r="K12" s="4"/>
    </row>
    <row r="13" spans="1:60" ht="13.5" customHeight="1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6" t="s">
        <v>37</v>
      </c>
      <c r="D16" s="297"/>
      <c r="E16" s="297"/>
      <c r="F16" s="297"/>
      <c r="G16" s="298"/>
      <c r="H16" s="348" t="s">
        <v>66</v>
      </c>
      <c r="I16" s="349"/>
      <c r="J16" s="349"/>
      <c r="K16" s="297" t="str">
        <f>IF(入力!C2="","",入力!C2)</f>
        <v/>
      </c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8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20" t="s">
        <v>38</v>
      </c>
      <c r="AK16" s="321"/>
      <c r="AL16" s="321"/>
      <c r="AM16" s="322"/>
      <c r="AN16" s="342" t="str">
        <f>IF(入力!P3="","",入力!P3)</f>
        <v>松戸市</v>
      </c>
      <c r="AO16" s="343"/>
      <c r="AP16" s="343"/>
      <c r="AQ16" s="343"/>
      <c r="AR16" s="343"/>
      <c r="AS16" s="343"/>
      <c r="AT16" s="321" t="s">
        <v>68</v>
      </c>
      <c r="AU16" s="322"/>
      <c r="AV16" s="328" t="s">
        <v>39</v>
      </c>
      <c r="AW16" s="297"/>
      <c r="AX16" s="297"/>
      <c r="AY16" s="298"/>
      <c r="AZ16" s="330" t="str">
        <f>IF(入力!P5="","",入力!P5)</f>
        <v>常磐線</v>
      </c>
      <c r="BA16" s="331"/>
      <c r="BB16" s="331"/>
      <c r="BC16" s="331"/>
      <c r="BD16" s="331"/>
      <c r="BE16" s="331"/>
      <c r="BF16" s="305" t="s">
        <v>40</v>
      </c>
    </row>
    <row r="17" spans="3:58" ht="4.5" customHeight="1">
      <c r="C17" s="299"/>
      <c r="D17" s="300"/>
      <c r="E17" s="300"/>
      <c r="F17" s="300"/>
      <c r="G17" s="301"/>
      <c r="H17" s="340" t="str">
        <f>IF(入力!C3="","",入力!C3)</f>
        <v>小金原ＪＶＣブルーウィングス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70" t="str">
        <f>IF(入力!C4="","",入力!C4)</f>
        <v/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3"/>
      <c r="AK17" s="324"/>
      <c r="AL17" s="324"/>
      <c r="AM17" s="325"/>
      <c r="AN17" s="344"/>
      <c r="AO17" s="345"/>
      <c r="AP17" s="345"/>
      <c r="AQ17" s="345"/>
      <c r="AR17" s="345"/>
      <c r="AS17" s="345"/>
      <c r="AT17" s="324"/>
      <c r="AU17" s="325"/>
      <c r="AV17" s="329"/>
      <c r="AW17" s="300"/>
      <c r="AX17" s="300"/>
      <c r="AY17" s="301"/>
      <c r="AZ17" s="332"/>
      <c r="BA17" s="333"/>
      <c r="BB17" s="333"/>
      <c r="BC17" s="333"/>
      <c r="BD17" s="333"/>
      <c r="BE17" s="333"/>
      <c r="BF17" s="306"/>
    </row>
    <row r="18" spans="3:58" ht="16.5" customHeight="1">
      <c r="C18" s="302"/>
      <c r="D18" s="303"/>
      <c r="E18" s="303"/>
      <c r="F18" s="303"/>
      <c r="G18" s="304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26"/>
      <c r="AK18" s="315"/>
      <c r="AL18" s="315"/>
      <c r="AM18" s="327"/>
      <c r="AN18" s="346"/>
      <c r="AO18" s="347"/>
      <c r="AP18" s="347"/>
      <c r="AQ18" s="347"/>
      <c r="AR18" s="347"/>
      <c r="AS18" s="347"/>
      <c r="AT18" s="315"/>
      <c r="AU18" s="327"/>
      <c r="AV18" s="311"/>
      <c r="AW18" s="303"/>
      <c r="AX18" s="303"/>
      <c r="AY18" s="304"/>
      <c r="AZ18" s="334" t="str">
        <f>IF(入力!AE5="","",入力!AE5)</f>
        <v>北小金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16" t="s">
        <v>42</v>
      </c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 t="s">
        <v>69</v>
      </c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 t="s">
        <v>70</v>
      </c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9"/>
    </row>
    <row r="20" spans="3:58" ht="15" customHeight="1">
      <c r="C20" s="377" t="s">
        <v>43</v>
      </c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76">
        <f>IF(入力!J7="","",入力!J7)</f>
        <v>15978</v>
      </c>
      <c r="P20" s="376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 t="str">
        <f>IF(入力!J9="","",入力!J9)</f>
        <v/>
      </c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 t="str">
        <f>IF(入力!J11="","",入力!J11)</f>
        <v/>
      </c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  <c r="BF20" s="384"/>
    </row>
    <row r="21" spans="3:58" ht="15" customHeight="1">
      <c r="C21" s="377" t="s">
        <v>44</v>
      </c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76" t="str">
        <f>IF(入力!M7="","",入力!M7)</f>
        <v/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 t="str">
        <f>IF(入力!M9="","",入力!M9)</f>
        <v/>
      </c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 t="str">
        <f>IF(入力!M11="","",入力!M11)</f>
        <v/>
      </c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84"/>
    </row>
    <row r="22" spans="3:58" ht="12" customHeight="1">
      <c r="C22" s="364" t="s">
        <v>71</v>
      </c>
      <c r="D22" s="365"/>
      <c r="E22" s="365"/>
      <c r="F22" s="365"/>
      <c r="G22" s="366"/>
      <c r="H22" s="312" t="str">
        <f>IF(入力!C7="","",入力!C7&amp;"　"&amp;入力!E7)</f>
        <v>テシマ　ゴロウ</v>
      </c>
      <c r="I22" s="307"/>
      <c r="J22" s="307"/>
      <c r="K22" s="307"/>
      <c r="L22" s="307"/>
      <c r="M22" s="307"/>
      <c r="N22" s="307"/>
      <c r="O22" s="307"/>
      <c r="P22" s="307"/>
      <c r="Q22" s="313"/>
      <c r="R22" s="314" t="s">
        <v>45</v>
      </c>
      <c r="S22" s="307"/>
      <c r="T22" s="378">
        <f>IF(入力!AT7="","",入力!AT7)</f>
        <v>57</v>
      </c>
      <c r="U22" s="379"/>
      <c r="V22" s="380"/>
      <c r="W22" s="314" t="s">
        <v>46</v>
      </c>
      <c r="X22" s="314"/>
      <c r="Y22" s="314"/>
      <c r="Z22" s="14" t="s">
        <v>72</v>
      </c>
      <c r="AA22" s="15"/>
      <c r="AB22" s="307" t="str">
        <f>IF(入力!R7="","",入力!R7)</f>
        <v>270</v>
      </c>
      <c r="AC22" s="307"/>
      <c r="AD22" s="307"/>
      <c r="AE22" s="307"/>
      <c r="AF22" s="16" t="s">
        <v>73</v>
      </c>
      <c r="AG22" s="307" t="str">
        <f>IF(入力!W7="","",入力!W7)</f>
        <v>0021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13"/>
      <c r="AU22" s="314" t="s">
        <v>47</v>
      </c>
      <c r="AV22" s="307"/>
      <c r="AW22" s="307"/>
      <c r="AX22" s="17" t="s">
        <v>74</v>
      </c>
      <c r="AY22" s="307" t="str">
        <f>IF(入力!AL7="","",入力!AL7)</f>
        <v>090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>
      <c r="C23" s="302" t="s">
        <v>48</v>
      </c>
      <c r="D23" s="303"/>
      <c r="E23" s="303"/>
      <c r="F23" s="303"/>
      <c r="G23" s="304"/>
      <c r="H23" s="356" t="str">
        <f>IF(入力!C8="","",入力!C8&amp;"　"&amp;入力!E8)</f>
        <v>手嶋　吾郎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3"/>
      <c r="S23" s="303"/>
      <c r="T23" s="381"/>
      <c r="U23" s="382"/>
      <c r="V23" s="383"/>
      <c r="W23" s="315"/>
      <c r="X23" s="315"/>
      <c r="Y23" s="315"/>
      <c r="Z23" s="308" t="str">
        <f>IF(入力!P8="","",入力!P8)</f>
        <v>千葉県松戸市小金原8-1-2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3"/>
      <c r="AV23" s="303"/>
      <c r="AW23" s="303"/>
      <c r="AX23" s="311" t="str">
        <f>IF(入力!AK8="","",入力!AK8)</f>
        <v>3409</v>
      </c>
      <c r="AY23" s="303"/>
      <c r="AZ23" s="303"/>
      <c r="BA23" s="303"/>
      <c r="BB23" s="19" t="s">
        <v>76</v>
      </c>
      <c r="BC23" s="303" t="str">
        <f>IF(入力!AP8="","",入力!AP8)</f>
        <v>7006</v>
      </c>
      <c r="BD23" s="303"/>
      <c r="BE23" s="303"/>
      <c r="BF23" s="385"/>
    </row>
    <row r="24" spans="3:58" ht="12" customHeight="1">
      <c r="C24" s="364" t="s">
        <v>77</v>
      </c>
      <c r="D24" s="365"/>
      <c r="E24" s="365"/>
      <c r="F24" s="365"/>
      <c r="G24" s="366"/>
      <c r="H24" s="312" t="str">
        <f>IF(入力!C9="","",入力!C9&amp;"　"&amp;入力!E9)</f>
        <v>ケイノ　タカシ</v>
      </c>
      <c r="I24" s="307"/>
      <c r="J24" s="307"/>
      <c r="K24" s="307"/>
      <c r="L24" s="307"/>
      <c r="M24" s="307"/>
      <c r="N24" s="307"/>
      <c r="O24" s="307"/>
      <c r="P24" s="307"/>
      <c r="Q24" s="313"/>
      <c r="R24" s="314" t="s">
        <v>45</v>
      </c>
      <c r="S24" s="307"/>
      <c r="T24" s="378">
        <f>IF(入力!AT9="","",入力!AT9)</f>
        <v>45</v>
      </c>
      <c r="U24" s="379"/>
      <c r="V24" s="380"/>
      <c r="W24" s="314" t="s">
        <v>46</v>
      </c>
      <c r="X24" s="314"/>
      <c r="Y24" s="314"/>
      <c r="Z24" s="14" t="s">
        <v>72</v>
      </c>
      <c r="AA24" s="15"/>
      <c r="AB24" s="307" t="str">
        <f>IF(入力!R9="","",入力!R9)</f>
        <v/>
      </c>
      <c r="AC24" s="307"/>
      <c r="AD24" s="307"/>
      <c r="AE24" s="307"/>
      <c r="AF24" s="16" t="s">
        <v>73</v>
      </c>
      <c r="AG24" s="307" t="str">
        <f>IF(入力!W9="","",入力!W9)</f>
        <v/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13"/>
      <c r="AU24" s="314" t="s">
        <v>47</v>
      </c>
      <c r="AV24" s="307"/>
      <c r="AW24" s="307"/>
      <c r="AX24" s="17" t="s">
        <v>74</v>
      </c>
      <c r="AY24" s="307" t="str">
        <f>IF(入力!AL9="","",入力!AL9)</f>
        <v/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>
      <c r="C25" s="302" t="s">
        <v>78</v>
      </c>
      <c r="D25" s="303"/>
      <c r="E25" s="303"/>
      <c r="F25" s="303"/>
      <c r="G25" s="304"/>
      <c r="H25" s="356" t="str">
        <f>IF(入力!C10="","",入力!C10&amp;"　"&amp;入力!E10)</f>
        <v>慶野　敬志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3"/>
      <c r="S25" s="303"/>
      <c r="T25" s="381"/>
      <c r="U25" s="382"/>
      <c r="V25" s="383"/>
      <c r="W25" s="315"/>
      <c r="X25" s="315"/>
      <c r="Y25" s="315"/>
      <c r="Z25" s="308" t="str">
        <f>IF(入力!P10="","",入力!P10)</f>
        <v/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3"/>
      <c r="AV25" s="303"/>
      <c r="AW25" s="303"/>
      <c r="AX25" s="311" t="str">
        <f>IF(入力!AK10="","",入力!AK10)</f>
        <v/>
      </c>
      <c r="AY25" s="303"/>
      <c r="AZ25" s="303"/>
      <c r="BA25" s="303"/>
      <c r="BB25" s="19" t="s">
        <v>76</v>
      </c>
      <c r="BC25" s="303" t="str">
        <f>IF(入力!AP10="","",入力!AP10)</f>
        <v/>
      </c>
      <c r="BD25" s="303"/>
      <c r="BE25" s="303"/>
      <c r="BF25" s="385"/>
    </row>
    <row r="26" spans="3:58" ht="12" customHeight="1">
      <c r="C26" s="364" t="s">
        <v>71</v>
      </c>
      <c r="D26" s="365"/>
      <c r="E26" s="365"/>
      <c r="F26" s="365"/>
      <c r="G26" s="366"/>
      <c r="H26" s="312" t="str">
        <f>IF(入力!C11="","",入力!C11&amp;"　"&amp;入力!E11)</f>
        <v/>
      </c>
      <c r="I26" s="307"/>
      <c r="J26" s="307"/>
      <c r="K26" s="307"/>
      <c r="L26" s="307"/>
      <c r="M26" s="307"/>
      <c r="N26" s="307"/>
      <c r="O26" s="307"/>
      <c r="P26" s="307"/>
      <c r="Q26" s="313"/>
      <c r="R26" s="314" t="s">
        <v>45</v>
      </c>
      <c r="S26" s="307"/>
      <c r="T26" s="378" t="str">
        <f>IF(入力!AT11="","",入力!AT11)</f>
        <v/>
      </c>
      <c r="U26" s="379"/>
      <c r="V26" s="380"/>
      <c r="W26" s="314" t="s">
        <v>46</v>
      </c>
      <c r="X26" s="314"/>
      <c r="Y26" s="314"/>
      <c r="Z26" s="14" t="s">
        <v>72</v>
      </c>
      <c r="AA26" s="15"/>
      <c r="AB26" s="307" t="str">
        <f>IF(入力!R11="","",入力!R11)</f>
        <v/>
      </c>
      <c r="AC26" s="307"/>
      <c r="AD26" s="307"/>
      <c r="AE26" s="307"/>
      <c r="AF26" s="16" t="s">
        <v>73</v>
      </c>
      <c r="AG26" s="307" t="str">
        <f>IF(入力!W11="","",入力!W11)</f>
        <v/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13"/>
      <c r="AU26" s="314" t="s">
        <v>47</v>
      </c>
      <c r="AV26" s="307"/>
      <c r="AW26" s="307"/>
      <c r="AX26" s="17" t="s">
        <v>74</v>
      </c>
      <c r="AY26" s="307" t="str">
        <f>IF(入力!AL11="","",入力!AL11)</f>
        <v/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>
      <c r="C27" s="302" t="s">
        <v>79</v>
      </c>
      <c r="D27" s="303"/>
      <c r="E27" s="303"/>
      <c r="F27" s="303"/>
      <c r="G27" s="304"/>
      <c r="H27" s="356" t="str">
        <f>IF(入力!C12="","",入力!C12&amp;"　"&amp;入力!E12)</f>
        <v/>
      </c>
      <c r="I27" s="357"/>
      <c r="J27" s="357"/>
      <c r="K27" s="357"/>
      <c r="L27" s="357"/>
      <c r="M27" s="357"/>
      <c r="N27" s="357"/>
      <c r="O27" s="357"/>
      <c r="P27" s="357"/>
      <c r="Q27" s="358"/>
      <c r="R27" s="303"/>
      <c r="S27" s="303"/>
      <c r="T27" s="381"/>
      <c r="U27" s="382"/>
      <c r="V27" s="383"/>
      <c r="W27" s="315"/>
      <c r="X27" s="315"/>
      <c r="Y27" s="315"/>
      <c r="Z27" s="308" t="str">
        <f>IF(入力!P12="","",入力!P12)</f>
        <v/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3"/>
      <c r="AV27" s="303"/>
      <c r="AW27" s="303"/>
      <c r="AX27" s="311" t="str">
        <f>IF(入力!AK12="","",入力!AK12)</f>
        <v/>
      </c>
      <c r="AY27" s="303"/>
      <c r="AZ27" s="303"/>
      <c r="BA27" s="303"/>
      <c r="BB27" s="19" t="s">
        <v>76</v>
      </c>
      <c r="BC27" s="303" t="str">
        <f>IF(入力!AP12="","",入力!AP12)</f>
        <v/>
      </c>
      <c r="BD27" s="303"/>
      <c r="BE27" s="303"/>
      <c r="BF27" s="385"/>
    </row>
    <row r="28" spans="3:58" ht="12" customHeight="1">
      <c r="C28" s="364" t="s">
        <v>71</v>
      </c>
      <c r="D28" s="365"/>
      <c r="E28" s="365"/>
      <c r="F28" s="365"/>
      <c r="G28" s="366"/>
      <c r="H28" s="312" t="str">
        <f>IF(入力!C15="","",入力!C15&amp;"　"&amp;入力!E15)</f>
        <v>テシマ　ゴロウ</v>
      </c>
      <c r="I28" s="307"/>
      <c r="J28" s="307"/>
      <c r="K28" s="307"/>
      <c r="L28" s="307"/>
      <c r="M28" s="307"/>
      <c r="N28" s="307"/>
      <c r="O28" s="307"/>
      <c r="P28" s="307"/>
      <c r="Q28" s="313"/>
      <c r="R28" s="314" t="s">
        <v>45</v>
      </c>
      <c r="S28" s="307"/>
      <c r="T28" s="378" t="str">
        <f>IF(入力!AT15="","",入力!AT15)</f>
        <v/>
      </c>
      <c r="U28" s="379"/>
      <c r="V28" s="380"/>
      <c r="W28" s="314" t="s">
        <v>46</v>
      </c>
      <c r="X28" s="314"/>
      <c r="Y28" s="314"/>
      <c r="Z28" s="14" t="s">
        <v>72</v>
      </c>
      <c r="AA28" s="15"/>
      <c r="AB28" s="307" t="str">
        <f>IF(入力!R15="","",入力!R15)</f>
        <v>270</v>
      </c>
      <c r="AC28" s="307"/>
      <c r="AD28" s="307"/>
      <c r="AE28" s="307"/>
      <c r="AF28" s="16" t="s">
        <v>73</v>
      </c>
      <c r="AG28" s="307" t="str">
        <f>IF(入力!W15="","",入力!W15)</f>
        <v>0021</v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13"/>
      <c r="AU28" s="314" t="s">
        <v>47</v>
      </c>
      <c r="AV28" s="307"/>
      <c r="AW28" s="307"/>
      <c r="AX28" s="17" t="s">
        <v>74</v>
      </c>
      <c r="AY28" s="307" t="str">
        <f>IF(入力!AL15="","",入力!AL15)</f>
        <v>090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90" t="str">
        <f>IF(入力!C16="","",入力!C16&amp;"　"&amp;入力!E16)</f>
        <v>手嶋　吾郎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62"/>
      <c r="S29" s="362"/>
      <c r="T29" s="387"/>
      <c r="U29" s="388"/>
      <c r="V29" s="389"/>
      <c r="W29" s="386"/>
      <c r="X29" s="386"/>
      <c r="Y29" s="386"/>
      <c r="Z29" s="403" t="str">
        <f>IF(入力!P16="","",入力!P16)</f>
        <v>千葉県松戸市小金原8-1-2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62"/>
      <c r="AV29" s="362"/>
      <c r="AW29" s="362"/>
      <c r="AX29" s="406" t="str">
        <f>IF(入力!AK16="","",入力!AK16)</f>
        <v>3409</v>
      </c>
      <c r="AY29" s="362"/>
      <c r="AZ29" s="362"/>
      <c r="BA29" s="362"/>
      <c r="BB29" s="73" t="s">
        <v>76</v>
      </c>
      <c r="BC29" s="362" t="str">
        <f>IF(入力!AP16="","",入力!AP16)</f>
        <v>7006</v>
      </c>
      <c r="BD29" s="362"/>
      <c r="BE29" s="362"/>
      <c r="BF29" s="40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0" t="s">
        <v>52</v>
      </c>
      <c r="D33" s="393"/>
      <c r="E33" s="393"/>
      <c r="F33" s="393" t="s">
        <v>53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54</v>
      </c>
      <c r="R33" s="393"/>
      <c r="S33" s="393"/>
      <c r="T33" s="393" t="s">
        <v>55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56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57</v>
      </c>
      <c r="BA33" s="393"/>
      <c r="BB33" s="393"/>
      <c r="BC33" s="393"/>
      <c r="BD33" s="393"/>
      <c r="BE33" s="393"/>
      <c r="BF33" s="394"/>
    </row>
    <row r="34" spans="3:58" ht="15" customHeight="1">
      <c r="C34" s="421" t="str">
        <f>IF(入力!B25="","",入力!B25)</f>
        <v>①</v>
      </c>
      <c r="D34" s="422"/>
      <c r="E34" s="423"/>
      <c r="F34" s="408" t="str">
        <f>IF(入力!C26="","",入力!C25&amp;"　"&amp;入力!E25&amp;"
"&amp;入力!C26&amp;"　"&amp;入力!E26)</f>
        <v>ツカハラ　ミノリ
塚原　みのり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6</v>
      </c>
      <c r="R34" s="396"/>
      <c r="S34" s="397"/>
      <c r="T34" s="414" t="str">
        <f>IF(入力!I25="","",入力!I25)</f>
        <v>横須賀小学校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515958476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153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フジクラ　アサヒ
藤倉　旭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6</v>
      </c>
      <c r="R36" s="396"/>
      <c r="S36" s="397"/>
      <c r="T36" s="414" t="str">
        <f>IF(入力!I27="","",入力!I27)</f>
        <v>向小金小学校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516994082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148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サカイボリ　ミユ
境堀　美優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6</v>
      </c>
      <c r="R38" s="396"/>
      <c r="S38" s="397"/>
      <c r="T38" s="414" t="str">
        <f>IF(入力!I29="","",入力!I29)</f>
        <v>向小金小学校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516994107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147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コミヤ　メイ
小宮　芽生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5</v>
      </c>
      <c r="R40" s="396"/>
      <c r="S40" s="397"/>
      <c r="T40" s="414" t="str">
        <f>IF(入力!I31="","",入力!I31)</f>
        <v>東小学校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515655908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155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アスカ　ユカリ
飛鳥　有佳里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5</v>
      </c>
      <c r="R42" s="396"/>
      <c r="S42" s="397"/>
      <c r="T42" s="414" t="str">
        <f>IF(入力!I33="","",入力!I33)</f>
        <v>向小金小学校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516994118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149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フジクラ　ハル
藤倉　晴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5</v>
      </c>
      <c r="R44" s="396"/>
      <c r="S44" s="397"/>
      <c r="T44" s="414" t="str">
        <f>IF(入力!I35="","",入力!I35)</f>
        <v>向小金小学校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516994097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146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サイトウ　レアン
齊藤　玲杏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5</v>
      </c>
      <c r="R46" s="396"/>
      <c r="S46" s="397"/>
      <c r="T46" s="414" t="str">
        <f>IF(入力!I37="","",入力!I37)</f>
        <v>向小金小学校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516994123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140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キムラ　ユノ
木村　悠乃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5</v>
      </c>
      <c r="R48" s="396"/>
      <c r="S48" s="397"/>
      <c r="T48" s="414" t="str">
        <f>IF(入力!I39="","",入力!I39)</f>
        <v>名戸ヶ谷小学校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518430528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147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オオミヤ　メイ
大宮　芽生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4</v>
      </c>
      <c r="R50" s="396"/>
      <c r="S50" s="397"/>
      <c r="T50" s="414" t="str">
        <f>IF(入力!I41="","",入力!I41)</f>
        <v>大津ヶ丘第二小学校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514635802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142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タカハシ　リナ
髙橋　莉奈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>
        <f>IF(入力!G43="","",入力!G43)</f>
        <v>4</v>
      </c>
      <c r="R52" s="396"/>
      <c r="S52" s="397"/>
      <c r="T52" s="414" t="str">
        <f>IF(入力!I43="","",入力!I43)</f>
        <v>小金小学校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514635811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140</v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 t="str">
        <f>IF(入力!B45="","",入力!B45)</f>
        <v/>
      </c>
      <c r="D54" s="422"/>
      <c r="E54" s="423"/>
      <c r="F54" s="408" t="str">
        <f>IF(入力!C46="","",入力!C45&amp;"　"&amp;入力!E45&amp;"
"&amp;入力!C46&amp;"　"&amp;入力!E46)</f>
        <v/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 t="str">
        <f>IF(入力!G45="","",入力!G45)</f>
        <v/>
      </c>
      <c r="R54" s="396"/>
      <c r="S54" s="397"/>
      <c r="T54" s="414" t="str">
        <f>IF(入力!I45="","",入力!I45)</f>
        <v/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 t="str">
        <f>IF(入力!M45="","",入力!M45)</f>
        <v/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 t="str">
        <f>IF(入力!P45="","",入力!P45)</f>
        <v/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 t="str">
        <f>IF(入力!B47="","",入力!B47)</f>
        <v/>
      </c>
      <c r="D56" s="422"/>
      <c r="E56" s="423"/>
      <c r="F56" s="408" t="str">
        <f>IF(入力!C48="","",入力!C47&amp;"　"&amp;入力!E47&amp;"
"&amp;入力!C48&amp;"　"&amp;入力!E48)</f>
        <v/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 t="str">
        <f>IF(入力!G47="","",入力!G47)</f>
        <v/>
      </c>
      <c r="R56" s="396"/>
      <c r="S56" s="397"/>
      <c r="T56" s="414" t="str">
        <f>IF(入力!I47="","",入力!I47)</f>
        <v/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 t="str">
        <f>IF(入力!M47="","",入力!M47)</f>
        <v/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 t="str">
        <f>IF(入力!P47="","",入力!P47)</f>
        <v/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0"/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 t="s">
        <v>63</v>
      </c>
      <c r="BF63" s="30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8" t="s">
        <v>0</v>
      </c>
      <c r="B2" s="268"/>
      <c r="C2" s="271" t="str">
        <f>IF(入力!C3="","",入力!C3)</f>
        <v>小金原ＪＶＣブルーウィングス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 t="str">
        <f>IF(入力!C4="","",IF(入力!C5="",入力!C4,入力!C4&amp;"　　"&amp;入力!C5))</f>
        <v/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手嶋　吾郎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507224886</v>
      </c>
      <c r="H7" s="270"/>
      <c r="I7" s="270"/>
      <c r="J7" s="270">
        <f>IF(入力!J7="","",入力!J7)</f>
        <v>15978</v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慶野　敬志</v>
      </c>
      <c r="D9" s="281"/>
      <c r="E9" s="281"/>
      <c r="F9" s="281"/>
      <c r="G9" s="270">
        <f>IF(入力!G9="","",入力!G9)</f>
        <v>507288023</v>
      </c>
      <c r="H9" s="270"/>
      <c r="I9" s="270"/>
      <c r="J9" s="270" t="str">
        <f>IF(入力!J9="","",入力!J9)</f>
        <v/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/>
      </c>
      <c r="D11" s="281"/>
      <c r="E11" s="281"/>
      <c r="F11" s="281"/>
      <c r="G11" s="270" t="str">
        <f>IF(入力!G11="","",入力!G11)</f>
        <v/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8"/>
      <c r="B14" s="268"/>
      <c r="C14" s="282"/>
      <c r="D14" s="283"/>
      <c r="E14" s="283"/>
      <c r="F14" s="283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8" t="s">
        <v>5</v>
      </c>
      <c r="B15" s="268"/>
      <c r="C15" s="280" t="str">
        <f>IF(入力!C16="","",入力!C16&amp;"　"&amp;入力!E16)</f>
        <v>手嶋　吾郎</v>
      </c>
      <c r="D15" s="281"/>
      <c r="E15" s="281"/>
      <c r="F15" s="278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8"/>
      <c r="B16" s="268"/>
      <c r="C16" s="282"/>
      <c r="D16" s="283"/>
      <c r="E16" s="283"/>
      <c r="F16" s="279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千葉県松戸市小金原8-1-2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090-3409-7006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>90－3409－7006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塚原　みのり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横須賀小学校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515958476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藤倉　旭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向小金小学校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516994082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境堀　美優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向小金小学校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516994107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小宮　芽生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東小学校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515655908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飛鳥　有佳里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向小金小学校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516994118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藤倉　晴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向小金小学校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516994097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齊藤　玲杏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向小金小学校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516994123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木村　悠乃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名戸ヶ谷小学校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518430528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大宮　芽生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大津ヶ丘第二小学校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514635802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髙橋　莉奈</v>
      </c>
      <c r="D43" s="281"/>
      <c r="E43" s="281"/>
      <c r="F43" s="281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小金小学校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514635811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80" t="str">
        <f>IF(入力!C46="","",入力!C46&amp;"　"&amp;入力!E46)</f>
        <v/>
      </c>
      <c r="D45" s="281"/>
      <c r="E45" s="281"/>
      <c r="F45" s="281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8" t="s">
        <v>0</v>
      </c>
      <c r="B2" s="268"/>
      <c r="C2" s="271" t="str">
        <f>IF(入力!C3="","",入力!C3)</f>
        <v>小金原ＪＶＣブルーウィングス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 t="str">
        <f>IF(入力!C4="","",IF(入力!C5="",入力!C4,入力!C4&amp;"　　"&amp;入力!C5))</f>
        <v/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手嶋　吾郎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507224886</v>
      </c>
      <c r="H7" s="270"/>
      <c r="I7" s="270"/>
      <c r="J7" s="270">
        <f>IF(入力!J7="","",入力!J7)</f>
        <v>15978</v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慶野　敬志</v>
      </c>
      <c r="D9" s="281"/>
      <c r="E9" s="281"/>
      <c r="F9" s="281"/>
      <c r="G9" s="270">
        <f>IF(入力!G9="","",入力!G9)</f>
        <v>507288023</v>
      </c>
      <c r="H9" s="270"/>
      <c r="I9" s="270"/>
      <c r="J9" s="270" t="str">
        <f>IF(入力!J9="","",入力!J9)</f>
        <v/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/>
      </c>
      <c r="D11" s="281"/>
      <c r="E11" s="281"/>
      <c r="F11" s="281"/>
      <c r="G11" s="270" t="str">
        <f>IF(入力!G11="","",入力!G11)</f>
        <v/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8"/>
      <c r="B14" s="268"/>
      <c r="C14" s="282"/>
      <c r="D14" s="283"/>
      <c r="E14" s="283"/>
      <c r="F14" s="283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8" t="s">
        <v>5</v>
      </c>
      <c r="B15" s="268"/>
      <c r="C15" s="280" t="str">
        <f>IF(入力!C16="","",入力!C16&amp;"　"&amp;入力!E16)</f>
        <v>手嶋　吾郎</v>
      </c>
      <c r="D15" s="281"/>
      <c r="E15" s="281"/>
      <c r="F15" s="278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8"/>
      <c r="B16" s="268"/>
      <c r="C16" s="282"/>
      <c r="D16" s="283"/>
      <c r="E16" s="283"/>
      <c r="F16" s="279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千葉県松戸市小金原8-1-2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090-3409-7006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>90－3409－7006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塚原　みのり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横須賀小学校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515958476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藤倉　旭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向小金小学校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516994082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境堀　美優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向小金小学校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516994107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小宮　芽生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東小学校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515655908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飛鳥　有佳里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向小金小学校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516994118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藤倉　晴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向小金小学校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516994097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齊藤　玲杏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向小金小学校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516994123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木村　悠乃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名戸ヶ谷小学校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518430528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大宮　芽生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大津ヶ丘第二小学校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514635802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髙橋　莉奈</v>
      </c>
      <c r="D43" s="281"/>
      <c r="E43" s="281"/>
      <c r="F43" s="281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小金小学校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514635811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80" t="str">
        <f>IF(入力!C46="","",入力!C46&amp;"　"&amp;入力!E46)</f>
        <v/>
      </c>
      <c r="D45" s="281"/>
      <c r="E45" s="281"/>
      <c r="F45" s="281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10</v>
      </c>
      <c r="J5" s="449" t="str">
        <f>IF(入力!A55="","",入力!A55)</f>
        <v>今年は経験値の少ない子供達ですが、元気と気持ちで一つでも勝利を目指して頑張ります。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430487680</v>
      </c>
      <c r="B7" s="33" t="str">
        <f>IF(入力!C3="","",入力!C3)</f>
        <v>小金原ＪＶＣブルーウィングス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常磐線</v>
      </c>
      <c r="S7" s="33" t="str">
        <f>IF(入力!AE5="","",入力!AE5)</f>
        <v>北小金</v>
      </c>
      <c r="T7" s="33"/>
      <c r="U7" s="33" t="str">
        <f>IF(入力!C4="","",入力!C4)</f>
        <v/>
      </c>
      <c r="V7" s="33">
        <f>IF(入力!C5="","",入力!C5)</f>
        <v>430487680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手嶋</v>
      </c>
      <c r="D16" s="33" t="str">
        <f>IF(入力!E8="","",入力!E8)</f>
        <v>吾郎</v>
      </c>
      <c r="E16" s="33" t="str">
        <f>IF(入力!C7="","",入力!C7)</f>
        <v>テシマ</v>
      </c>
      <c r="F16" s="33" t="str">
        <f>IF(入力!E7="","",入力!E7)</f>
        <v>ゴロウ</v>
      </c>
      <c r="G16" s="33">
        <f>IF(入力!G7="","",入力!G7)</f>
        <v>507224886</v>
      </c>
      <c r="H16" s="33">
        <f>IF(入力!J7="","",入力!J7)</f>
        <v>15978</v>
      </c>
      <c r="I16" s="33" t="str">
        <f>IF(入力!M7="","",入力!M7)</f>
        <v/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0021</v>
      </c>
      <c r="T16" s="33" t="str">
        <f>IF(入力!P8="","",入力!P8)</f>
        <v>千葉県松戸市小金原8-1-2</v>
      </c>
      <c r="U16" s="33" t="str">
        <f>IF(入力!AL7="","",入力!AL7)</f>
        <v>090</v>
      </c>
      <c r="V16" s="33" t="str">
        <f>IF(入力!AK8="","",入力!AK8)</f>
        <v>3409</v>
      </c>
      <c r="W16" s="33" t="str">
        <f>IF(入力!AP8="","",入力!AP8)</f>
        <v>7006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慶野</v>
      </c>
      <c r="D17" s="33" t="str">
        <f>IF(入力!E10="","",入力!E10)</f>
        <v>敬志</v>
      </c>
      <c r="E17" s="33" t="str">
        <f>IF(入力!C9="","",入力!C9)</f>
        <v>ケイノ</v>
      </c>
      <c r="F17" s="33" t="str">
        <f>IF(入力!E9="","",入力!E9)</f>
        <v>タカシ</v>
      </c>
      <c r="G17" s="33">
        <f>IF(入力!G9="","",入力!G9)</f>
        <v>507288023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手嶋</v>
      </c>
      <c r="D22" s="33" t="str">
        <f>IF(入力!E16="","",入力!E16)</f>
        <v>吾郎</v>
      </c>
      <c r="E22" s="33" t="str">
        <f>IF(入力!C15="","",入力!C15)</f>
        <v>テシマ</v>
      </c>
      <c r="F22" s="33" t="str">
        <f>IF(入力!E15="","",入力!E15)</f>
        <v>ゴロウ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3409</v>
      </c>
      <c r="P22" s="33">
        <f>IF(入力!G21="","",入力!G21)</f>
        <v>7006</v>
      </c>
      <c r="Q22" s="33"/>
      <c r="R22" s="33" t="str">
        <f>IF(入力!R15="","",入力!R15)</f>
        <v>270</v>
      </c>
      <c r="S22" s="33" t="str">
        <f>IF(入力!W15="","",入力!W15)</f>
        <v>0021</v>
      </c>
      <c r="T22" s="33" t="str">
        <f>IF(入力!P16="","",入力!P16)</f>
        <v>千葉県松戸市小金原8-1-2</v>
      </c>
      <c r="U22" s="33" t="str">
        <f>IF(入力!AL15="","",入力!AL15)</f>
        <v>090</v>
      </c>
      <c r="V22" s="33" t="str">
        <f>IF(入力!AK16="","",入力!AK16)</f>
        <v>3409</v>
      </c>
      <c r="W22" s="33" t="str">
        <f>IF(入力!AP16="","",入力!AP16)</f>
        <v>7006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塚原</v>
      </c>
      <c r="D24" s="75" t="str">
        <f>VLOOKUP($B$51,$A$53:$F$352,4)</f>
        <v>みのり</v>
      </c>
      <c r="E24" s="75" t="str">
        <f>VLOOKUP($B$51,$A$53:$F$352,5)</f>
        <v>ツカハラ</v>
      </c>
      <c r="F24" s="75" t="str">
        <f>VLOOKUP($B$51,$A$53:$F$352,6)</f>
        <v>ミノリ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塚原</v>
      </c>
      <c r="D53" s="33" t="str">
        <f>IF(入力!E26="","",入力!E26)</f>
        <v>みのり</v>
      </c>
      <c r="E53" s="33" t="str">
        <f>IF(入力!C25="","",入力!C25)</f>
        <v>ツカハラ</v>
      </c>
      <c r="F53" s="33" t="str">
        <f>IF(入力!E25="","",入力!E25)</f>
        <v>ミノリ</v>
      </c>
      <c r="G53" s="33">
        <f>IF(入力!M25="","",入力!M25)</f>
        <v>515958476</v>
      </c>
      <c r="H53" s="33" t="str">
        <f>IF(入力!I25="","",入力!I25)</f>
        <v>横須賀小学校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藤倉</v>
      </c>
      <c r="D54" s="33" t="str">
        <f>IF(入力!E28="","",入力!E28)</f>
        <v>旭</v>
      </c>
      <c r="E54" s="33" t="str">
        <f>IF(入力!C27="","",入力!C27)</f>
        <v>フジクラ</v>
      </c>
      <c r="F54" s="33" t="str">
        <f>IF(入力!E27="","",入力!E27)</f>
        <v>アサヒ</v>
      </c>
      <c r="G54" s="33">
        <f>IF(入力!M27="","",入力!M27)</f>
        <v>516994082</v>
      </c>
      <c r="H54" s="33" t="str">
        <f>IF(入力!I27="","",入力!I27)</f>
        <v>向小金小学校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境堀</v>
      </c>
      <c r="D55" s="33" t="str">
        <f>IF(入力!E30="","",入力!E30)</f>
        <v>美優</v>
      </c>
      <c r="E55" s="33" t="str">
        <f>IF(入力!C29="","",入力!C29)</f>
        <v>サカイボリ</v>
      </c>
      <c r="F55" s="33" t="str">
        <f>IF(入力!E29="","",入力!E29)</f>
        <v>ミユ</v>
      </c>
      <c r="G55" s="33">
        <f>IF(入力!M29="","",入力!M29)</f>
        <v>516994107</v>
      </c>
      <c r="H55" s="33" t="str">
        <f>IF(入力!I29="","",入力!I29)</f>
        <v>向小金小学校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小宮</v>
      </c>
      <c r="D56" s="33" t="str">
        <f>IF(入力!E32="","",入力!E32)</f>
        <v>芽生</v>
      </c>
      <c r="E56" s="33" t="str">
        <f>IF(入力!C31="","",入力!C31)</f>
        <v>コミヤ</v>
      </c>
      <c r="F56" s="33" t="str">
        <f>IF(入力!E31="","",入力!E31)</f>
        <v>メイ</v>
      </c>
      <c r="G56" s="33">
        <f>IF(入力!M31="","",入力!M31)</f>
        <v>515655908</v>
      </c>
      <c r="H56" s="33" t="str">
        <f>IF(入力!I31="","",入力!I31)</f>
        <v>東小学校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飛鳥</v>
      </c>
      <c r="D57" s="33" t="str">
        <f>IF(入力!E34="","",入力!E34)</f>
        <v>有佳里</v>
      </c>
      <c r="E57" s="33" t="str">
        <f>IF(入力!C33="","",入力!C33)</f>
        <v>アスカ</v>
      </c>
      <c r="F57" s="33" t="str">
        <f>IF(入力!E33="","",入力!E33)</f>
        <v>ユカリ</v>
      </c>
      <c r="G57" s="33">
        <f>IF(入力!M33="","",入力!M33)</f>
        <v>516994118</v>
      </c>
      <c r="H57" s="33" t="str">
        <f>IF(入力!I33="","",入力!I33)</f>
        <v>向小金小学校</v>
      </c>
      <c r="I57" s="33">
        <f>IF(入力!G33="","",入力!G33)</f>
        <v>5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藤倉</v>
      </c>
      <c r="D58" s="33" t="str">
        <f>IF(入力!E36="","",入力!E36)</f>
        <v>晴</v>
      </c>
      <c r="E58" s="33" t="str">
        <f>IF(入力!C35="","",入力!C35)</f>
        <v>フジクラ</v>
      </c>
      <c r="F58" s="33" t="str">
        <f>IF(入力!E35="","",入力!E35)</f>
        <v>ハル</v>
      </c>
      <c r="G58" s="33">
        <f>IF(入力!M35="","",入力!M35)</f>
        <v>516994097</v>
      </c>
      <c r="H58" s="33" t="str">
        <f>IF(入力!I35="","",入力!I35)</f>
        <v>向小金小学校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齊藤</v>
      </c>
      <c r="D59" s="33" t="str">
        <f>IF(入力!E38="","",入力!E38)</f>
        <v>玲杏</v>
      </c>
      <c r="E59" s="33" t="str">
        <f>IF(入力!C37="","",入力!C37)</f>
        <v>サイトウ</v>
      </c>
      <c r="F59" s="33" t="str">
        <f>IF(入力!E37="","",入力!E37)</f>
        <v>レアン</v>
      </c>
      <c r="G59" s="33">
        <f>IF(入力!M37="","",入力!M37)</f>
        <v>516994123</v>
      </c>
      <c r="H59" s="33" t="str">
        <f>IF(入力!I37="","",入力!I37)</f>
        <v>向小金小学校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木村</v>
      </c>
      <c r="D60" s="33" t="str">
        <f>IF(入力!E40="","",入力!E40)</f>
        <v>悠乃</v>
      </c>
      <c r="E60" s="33" t="str">
        <f>IF(入力!C39="","",入力!C39)</f>
        <v>キムラ</v>
      </c>
      <c r="F60" s="33" t="str">
        <f>IF(入力!E39="","",入力!E39)</f>
        <v>ユノ</v>
      </c>
      <c r="G60" s="33">
        <f>IF(入力!M39="","",入力!M39)</f>
        <v>518430528</v>
      </c>
      <c r="H60" s="33" t="str">
        <f>IF(入力!I39="","",入力!I39)</f>
        <v>名戸ヶ谷小学校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大宮</v>
      </c>
      <c r="D61" s="33" t="str">
        <f>IF(入力!E42="","",入力!E42)</f>
        <v>芽生</v>
      </c>
      <c r="E61" s="33" t="str">
        <f>IF(入力!C41="","",入力!C41)</f>
        <v>オオミヤ</v>
      </c>
      <c r="F61" s="33" t="str">
        <f>IF(入力!E41="","",入力!E41)</f>
        <v>メイ</v>
      </c>
      <c r="G61" s="33">
        <f>IF(入力!M41="","",入力!M41)</f>
        <v>514635802</v>
      </c>
      <c r="H61" s="33" t="str">
        <f>IF(入力!I41="","",入力!I41)</f>
        <v>大津ヶ丘第二小学校</v>
      </c>
      <c r="I61" s="33">
        <f>IF(入力!G41="","",入力!G41)</f>
        <v>4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髙橋</v>
      </c>
      <c r="D62" s="33" t="str">
        <f>IF(入力!E44="","",入力!E44)</f>
        <v>莉奈</v>
      </c>
      <c r="E62" s="33" t="str">
        <f>IF(入力!C43="","",入力!C43)</f>
        <v>タカハシ</v>
      </c>
      <c r="F62" s="33" t="str">
        <f>IF(入力!E43="","",入力!E43)</f>
        <v>リナ</v>
      </c>
      <c r="G62" s="33">
        <f>IF(入力!M43="","",入力!M43)</f>
        <v>514635811</v>
      </c>
      <c r="H62" s="33" t="str">
        <f>IF(入力!I43="","",入力!I43)</f>
        <v>小金小学校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2018-09-29T14:52:58Z</dcterms:modified>
</cp:coreProperties>
</file>