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 activeTab="3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<sst xmlns="http://schemas.openxmlformats.org/spreadsheetml/2006/main" count="442" uniqueCount="291">
  <si>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</si>
  <si>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</si>
  <si>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</si>
  <si>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</si>
  <si>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</si>
  <si>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</si>
  <si>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</si>
  <si>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</si>
  <si>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</si>
  <si>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</si>
  <si>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</si>
  <si>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</si>
  <si>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</si>
  <si>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</si>
  <si>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</si>
  <si>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</si>
  <si>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</si>
  <si>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</si>
  <si>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</si>
  <si>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</si>
  <si>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</si>
  <si>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</si>
  <si>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</si>
  <si>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</si>
  <si>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</si>
  <si>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</si>
  <si>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</si>
  <si>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</si>
  <si>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</si>
  <si>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</si>
  <si>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</si>
  <si>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</si>
  <si>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</si>
  <si>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</si>
  <si>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</si>
  <si>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</si>
  <si>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</si>
  <si>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</si>
  <si>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</si>
  <si>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</si>
  <si>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</si>
  <si>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</si>
  <si>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</si>
  <si>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</si>
  <si>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</si>
  <si>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</si>
  <si>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</si>
  <si>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</si>
  <si>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</si>
  <si>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</si>
  <si>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</si>
  <si>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</si>
  <si>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</si>
  <si>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</si>
  <si>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</si>
  <si>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</si>
  <si>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</si>
  <si>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</si>
  <si>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</si>
  <si>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</si>
  <si>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</si>
  <si>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</si>
  <si>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</si>
  <si>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</si>
  <si>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</si>
  <si>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</si>
  <si>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</si>
  <si>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</si>
  <si>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</si>
  <si>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</si>
  <si>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</si>
  <si>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</si>
  <si>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</si>
  <si>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</si>
  <si>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</si>
  <si>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</si>
  <si>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</si>
  <si>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</si>
  <si>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</si>
  <si>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</si>
  <si>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</si>
  <si>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</si>
  <si>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</si>
  <si>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</si>
  <si>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</si>
  <si>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</si>
  <si>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</si>
  <si>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</si>
  <si>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</si>
  <si>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</si>
  <si>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</si>
  <si>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</si>
  <si>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</si>
  <si>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</si>
  <si>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</si>
  <si>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</si>
  <si>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</si>
  <si>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</si>
  <si>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</si>
  <si>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</si>
  <si>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</si>
  <si>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</si>
  <si>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</si>
  <si>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</si>
  <si>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</si>
  <si>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</si>
  <si>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</si>
  <si>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</si>
  <si>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</si>
  <si>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</si>
  <si>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</si>
  <si>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</si>
  <si>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</si>
  <si>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</si>
  <si>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</si>
  <si>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</si>
  <si>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</si>
  <si>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</si>
  <si>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</si>
  <si>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</si>
  <si>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</si>
  <si>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</si>
  <si>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</si>
  <si>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</si>
  <si>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</si>
  <si>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</si>
  <si>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</si>
  <si>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</si>
  <si>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</si>
  <si>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</si>
  <si>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</si>
  <si>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</si>
  <si>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</si>
  <si>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</si>
  <si>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</si>
  <si>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</si>
  <si>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</si>
  <si>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</si>
  <si>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</si>
  <si>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</si>
  <si>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</si>
  <si>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</si>
  <si>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</si>
  <si>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</si>
  <si>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</si>
  <si>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</si>
  <si>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</si>
  <si>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</si>
  <si>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</si>
  <si>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</si>
  <si>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</si>
  <si>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</si>
  <si>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</si>
  <si>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</si>
  <si>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</si>
  <si>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</si>
  <si>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</si>
  <si>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</si>
  <si>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</si>
  <si>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</si>
  <si>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</si>
  <si>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</si>
  <si>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</si>
  <si>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</si>
  <si>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</si>
  <si>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</si>
  <si>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</si>
  <si>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</si>
  <si>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</si>
  <si>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</si>
  <si>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</si>
  <si>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</si>
  <si>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</si>
  <si>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</si>
  <si>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</si>
  <si>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</si>
  <si>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</si>
  <si>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</si>
  <si>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</si>
  <si>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</si>
  <si>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</si>
  <si>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</si>
  <si>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</si>
  <si>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</si>
  <si>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</si>
  <si>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</si>
  <si>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</si>
  <si>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</si>
  <si>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</si>
  <si>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</si>
  <si>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</si>
  <si>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</si>
  <si>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</si>
  <si>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</si>
  <si>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</si>
  <si>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</si>
  <si>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</si>
  <si>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</si>
  <si>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</si>
  <si>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</si>
  <si>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小金原JVCブルーウィングス</t>
    <rPh sb="0" eb="3">
      <t>コガネハラ</t>
    </rPh>
    <phoneticPr fontId="2"/>
  </si>
  <si>
    <t>コガネハラジェーブイシ―ブルーウィングス</t>
    <phoneticPr fontId="2"/>
  </si>
  <si>
    <t>女子</t>
    <rPh sb="0" eb="2">
      <t>ジョシ</t>
    </rPh>
    <phoneticPr fontId="2"/>
  </si>
  <si>
    <t>松戸市</t>
    <rPh sb="0" eb="3">
      <t>マツドシ</t>
    </rPh>
    <phoneticPr fontId="2"/>
  </si>
  <si>
    <t>北西支部</t>
    <rPh sb="0" eb="2">
      <t>ホクセイ</t>
    </rPh>
    <rPh sb="2" eb="4">
      <t>シブ</t>
    </rPh>
    <phoneticPr fontId="2"/>
  </si>
  <si>
    <t>ＪＲ常磐</t>
    <rPh sb="2" eb="4">
      <t>ジョウバン</t>
    </rPh>
    <phoneticPr fontId="2"/>
  </si>
  <si>
    <t>北小金</t>
    <rPh sb="0" eb="3">
      <t>キタコガネ</t>
    </rPh>
    <phoneticPr fontId="2"/>
  </si>
  <si>
    <t>手嶋　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</si>
  <si>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</si>
  <si>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</si>
  <si>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</si>
  <si>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</si>
  <si>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</si>
  <si>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ケイノ</t>
    <phoneticPr fontId="2"/>
  </si>
  <si>
    <t>タカシ</t>
    <phoneticPr fontId="2"/>
  </si>
  <si>
    <t>270</t>
    <phoneticPr fontId="2"/>
  </si>
  <si>
    <t>0021</t>
    <phoneticPr fontId="2"/>
  </si>
  <si>
    <t>千葉県松戸市小金原８－１－２</t>
    <rPh sb="0" eb="3">
      <t>チバケン</t>
    </rPh>
    <rPh sb="3" eb="6">
      <t>マツドシ</t>
    </rPh>
    <rPh sb="6" eb="9">
      <t>コガネハラ</t>
    </rPh>
    <phoneticPr fontId="2"/>
  </si>
  <si>
    <t>047</t>
    <phoneticPr fontId="2"/>
  </si>
  <si>
    <t>344</t>
    <phoneticPr fontId="2"/>
  </si>
  <si>
    <t>5226</t>
    <phoneticPr fontId="2"/>
  </si>
  <si>
    <t>手嶋</t>
    <rPh sb="0" eb="2">
      <t>テシマ</t>
    </rPh>
    <phoneticPr fontId="2"/>
  </si>
  <si>
    <t>047</t>
    <phoneticPr fontId="2"/>
  </si>
  <si>
    <t>344</t>
    <phoneticPr fontId="2"/>
  </si>
  <si>
    <t>大宮</t>
    <rPh sb="0" eb="2">
      <t>オオミヤ</t>
    </rPh>
    <phoneticPr fontId="2"/>
  </si>
  <si>
    <t>萌生</t>
    <rPh sb="0" eb="1">
      <t>モエ</t>
    </rPh>
    <rPh sb="1" eb="2">
      <t>ナマ</t>
    </rPh>
    <phoneticPr fontId="2"/>
  </si>
  <si>
    <t>髙橋</t>
    <rPh sb="0" eb="2">
      <t>タカハシ</t>
    </rPh>
    <phoneticPr fontId="2"/>
  </si>
  <si>
    <t>莉奈</t>
    <rPh sb="0" eb="2">
      <t>リナ</t>
    </rPh>
    <phoneticPr fontId="2"/>
  </si>
  <si>
    <t>酒井</t>
    <rPh sb="0" eb="2">
      <t>サカイ</t>
    </rPh>
    <phoneticPr fontId="2"/>
  </si>
  <si>
    <t>来和</t>
    <rPh sb="0" eb="1">
      <t>ク</t>
    </rPh>
    <rPh sb="1" eb="2">
      <t>ワ</t>
    </rPh>
    <phoneticPr fontId="2"/>
  </si>
  <si>
    <t>小宮</t>
    <rPh sb="0" eb="2">
      <t>コミヤ</t>
    </rPh>
    <phoneticPr fontId="2"/>
  </si>
  <si>
    <t>中里</t>
    <rPh sb="0" eb="2">
      <t>ナカザト</t>
    </rPh>
    <phoneticPr fontId="2"/>
  </si>
  <si>
    <t>夢</t>
    <rPh sb="0" eb="1">
      <t>ユメ</t>
    </rPh>
    <phoneticPr fontId="2"/>
  </si>
  <si>
    <t>甲田</t>
    <rPh sb="0" eb="2">
      <t>コウダ</t>
    </rPh>
    <phoneticPr fontId="2"/>
  </si>
  <si>
    <t>和香菜</t>
    <rPh sb="0" eb="3">
      <t>ワカナ</t>
    </rPh>
    <phoneticPr fontId="2"/>
  </si>
  <si>
    <t>下向井</t>
    <rPh sb="0" eb="3">
      <t>シモムカイ</t>
    </rPh>
    <phoneticPr fontId="2"/>
  </si>
  <si>
    <t>環</t>
    <rPh sb="0" eb="1">
      <t>タマキ</t>
    </rPh>
    <phoneticPr fontId="2"/>
  </si>
  <si>
    <t>春菜</t>
    <rPh sb="0" eb="2">
      <t>ハルナ</t>
    </rPh>
    <phoneticPr fontId="2"/>
  </si>
  <si>
    <t>史奈</t>
    <rPh sb="0" eb="1">
      <t>フミ</t>
    </rPh>
    <rPh sb="1" eb="2">
      <t>ナ</t>
    </rPh>
    <phoneticPr fontId="2"/>
  </si>
  <si>
    <t>小畑</t>
    <rPh sb="0" eb="2">
      <t>オバタ</t>
    </rPh>
    <phoneticPr fontId="2"/>
  </si>
  <si>
    <t>泉実</t>
    <rPh sb="0" eb="1">
      <t>イズミ</t>
    </rPh>
    <rPh sb="1" eb="2">
      <t>ミ</t>
    </rPh>
    <phoneticPr fontId="2"/>
  </si>
  <si>
    <t>紀穂</t>
    <rPh sb="0" eb="2">
      <t>キホ</t>
    </rPh>
    <phoneticPr fontId="2"/>
  </si>
  <si>
    <t>久保</t>
    <rPh sb="0" eb="2">
      <t>クボ</t>
    </rPh>
    <phoneticPr fontId="2"/>
  </si>
  <si>
    <t>幸加</t>
    <rPh sb="0" eb="2">
      <t>サチカ</t>
    </rPh>
    <phoneticPr fontId="2"/>
  </si>
  <si>
    <t>加藤</t>
    <rPh sb="0" eb="2">
      <t>カトウ</t>
    </rPh>
    <phoneticPr fontId="2"/>
  </si>
  <si>
    <t>千聖</t>
    <rPh sb="0" eb="1">
      <t>チ</t>
    </rPh>
    <rPh sb="1" eb="2">
      <t>セイ</t>
    </rPh>
    <phoneticPr fontId="2"/>
  </si>
  <si>
    <t>田子</t>
    <rPh sb="0" eb="2">
      <t>タゴ</t>
    </rPh>
    <phoneticPr fontId="2"/>
  </si>
  <si>
    <t>涼風</t>
    <rPh sb="0" eb="2">
      <t>スズカゼ</t>
    </rPh>
    <phoneticPr fontId="2"/>
  </si>
  <si>
    <t>コウダ</t>
    <phoneticPr fontId="2"/>
  </si>
  <si>
    <t>ワカナ</t>
    <phoneticPr fontId="2"/>
  </si>
  <si>
    <t>シモムカイ</t>
    <phoneticPr fontId="2"/>
  </si>
  <si>
    <t>タマキ</t>
    <phoneticPr fontId="2"/>
  </si>
  <si>
    <t>オオミヤ</t>
    <phoneticPr fontId="2"/>
  </si>
  <si>
    <t>ハルナ</t>
    <phoneticPr fontId="2"/>
  </si>
  <si>
    <t>タカハシ</t>
    <phoneticPr fontId="2"/>
  </si>
  <si>
    <t>フミナ</t>
    <phoneticPr fontId="2"/>
  </si>
  <si>
    <t>オバタ</t>
    <phoneticPr fontId="2"/>
  </si>
  <si>
    <t>イズミ</t>
    <phoneticPr fontId="2"/>
  </si>
  <si>
    <t>キホ</t>
    <phoneticPr fontId="2"/>
  </si>
  <si>
    <t>クボ</t>
    <phoneticPr fontId="2"/>
  </si>
  <si>
    <t>サチカ</t>
    <phoneticPr fontId="2"/>
  </si>
  <si>
    <t>カトウ</t>
    <phoneticPr fontId="2"/>
  </si>
  <si>
    <t>チサト</t>
    <phoneticPr fontId="2"/>
  </si>
  <si>
    <t>タゴ</t>
    <phoneticPr fontId="2"/>
  </si>
  <si>
    <t>スズカ</t>
    <phoneticPr fontId="2"/>
  </si>
  <si>
    <t>メイ</t>
    <phoneticPr fontId="2"/>
  </si>
  <si>
    <t>リナ</t>
    <phoneticPr fontId="2"/>
  </si>
  <si>
    <t>サカイ</t>
    <phoneticPr fontId="2"/>
  </si>
  <si>
    <t>ラナ</t>
    <phoneticPr fontId="2"/>
  </si>
  <si>
    <t>コミヤ</t>
    <phoneticPr fontId="2"/>
  </si>
  <si>
    <t>ナカザト</t>
    <phoneticPr fontId="2"/>
  </si>
  <si>
    <t>ユメ</t>
    <phoneticPr fontId="2"/>
  </si>
  <si>
    <t>①</t>
    <phoneticPr fontId="2"/>
  </si>
  <si>
    <t>６年</t>
    <rPh sb="1" eb="2">
      <t>ネン</t>
    </rPh>
    <phoneticPr fontId="2"/>
  </si>
  <si>
    <t>５年</t>
    <rPh sb="1" eb="2">
      <t>ネン</t>
    </rPh>
    <phoneticPr fontId="2"/>
  </si>
  <si>
    <t>２年</t>
    <rPh sb="1" eb="2">
      <t>ネン</t>
    </rPh>
    <phoneticPr fontId="2"/>
  </si>
  <si>
    <t>４年</t>
    <rPh sb="1" eb="2">
      <t>ネン</t>
    </rPh>
    <phoneticPr fontId="2"/>
  </si>
  <si>
    <t>３年</t>
    <rPh sb="1" eb="2">
      <t>ネン</t>
    </rPh>
    <phoneticPr fontId="2"/>
  </si>
  <si>
    <t>松戸市立新松戸南小学校</t>
    <rPh sb="0" eb="4">
      <t>マツドシリツ</t>
    </rPh>
    <rPh sb="4" eb="7">
      <t>シンマツド</t>
    </rPh>
    <rPh sb="7" eb="8">
      <t>ミナミ</t>
    </rPh>
    <rPh sb="8" eb="11">
      <t>ショウガッコウ</t>
    </rPh>
    <phoneticPr fontId="2"/>
  </si>
  <si>
    <t>松戸市立小金小学校</t>
    <rPh sb="0" eb="4">
      <t>マツドシリツ</t>
    </rPh>
    <rPh sb="4" eb="6">
      <t>コガネ</t>
    </rPh>
    <rPh sb="6" eb="9">
      <t>ショウガッコウ</t>
    </rPh>
    <phoneticPr fontId="2"/>
  </si>
  <si>
    <t>柏市立大津ヶ丘第二小学校</t>
    <rPh sb="0" eb="3">
      <t>カシワシリツ</t>
    </rPh>
    <rPh sb="3" eb="5">
      <t>オオツ</t>
    </rPh>
    <rPh sb="6" eb="7">
      <t>オカ</t>
    </rPh>
    <rPh sb="7" eb="9">
      <t>ダイニ</t>
    </rPh>
    <rPh sb="9" eb="12">
      <t>ショウガッコウ</t>
    </rPh>
    <phoneticPr fontId="2"/>
  </si>
  <si>
    <t>柏市立光が丘小学校</t>
    <rPh sb="0" eb="3">
      <t>カシワシリツ</t>
    </rPh>
    <rPh sb="3" eb="4">
      <t>ヒカリ</t>
    </rPh>
    <rPh sb="5" eb="6">
      <t>オカ</t>
    </rPh>
    <rPh sb="6" eb="9">
      <t>ショウガッコウ</t>
    </rPh>
    <phoneticPr fontId="2"/>
  </si>
  <si>
    <t>松戸市立根木内小学校</t>
    <rPh sb="0" eb="4">
      <t>マツドシリツ</t>
    </rPh>
    <rPh sb="4" eb="7">
      <t>ネギウチ</t>
    </rPh>
    <rPh sb="7" eb="10">
      <t>ショウガッコウ</t>
    </rPh>
    <phoneticPr fontId="2"/>
  </si>
  <si>
    <t>流山市立南流山小学校</t>
    <rPh sb="0" eb="2">
      <t>ナガレヤマ</t>
    </rPh>
    <rPh sb="2" eb="4">
      <t>シリツ</t>
    </rPh>
    <rPh sb="4" eb="5">
      <t>ミナミ</t>
    </rPh>
    <rPh sb="5" eb="7">
      <t>ナガレヤマ</t>
    </rPh>
    <rPh sb="7" eb="10">
      <t>ショウガッコウ</t>
    </rPh>
    <phoneticPr fontId="2"/>
  </si>
  <si>
    <t>流山市立東小学校</t>
    <rPh sb="0" eb="2">
      <t>ナガレヤマ</t>
    </rPh>
    <rPh sb="2" eb="4">
      <t>シリツ</t>
    </rPh>
    <rPh sb="4" eb="5">
      <t>アズマ</t>
    </rPh>
    <rPh sb="5" eb="8">
      <t>ショウガッコウ</t>
    </rPh>
    <phoneticPr fontId="2"/>
  </si>
  <si>
    <t>2251</t>
    <phoneticPr fontId="2"/>
  </si>
  <si>
    <t>090</t>
    <phoneticPr fontId="2"/>
  </si>
  <si>
    <t>3344</t>
    <phoneticPr fontId="2"/>
  </si>
  <si>
    <t>2053</t>
    <phoneticPr fontId="2"/>
  </si>
  <si>
    <t>千葉県松戸市金ヶ作４６６－１７</t>
    <rPh sb="0" eb="3">
      <t>チバケン</t>
    </rPh>
    <rPh sb="3" eb="6">
      <t>マツドシ</t>
    </rPh>
    <rPh sb="6" eb="7">
      <t>カネ</t>
    </rPh>
    <rPh sb="8" eb="9">
      <t>サク</t>
    </rPh>
    <phoneticPr fontId="2"/>
  </si>
  <si>
    <t>キャプテン甲田から始まるサーブを武器に崩して下向井と大宮の強力な攻めで得点に。田子に久保、小畑(紀）の５年生トリオの頑張りもチームの力です。髙橋（史）小畑（泉）加藤３人のＰＳも得点力。控えの選手も含め全員バレーで台風の目にと思います。</t>
    <rPh sb="5" eb="7">
      <t>コウダ</t>
    </rPh>
    <rPh sb="9" eb="10">
      <t>ハジ</t>
    </rPh>
    <rPh sb="16" eb="18">
      <t>ブキ</t>
    </rPh>
    <rPh sb="19" eb="20">
      <t>クズ</t>
    </rPh>
    <rPh sb="22" eb="25">
      <t>シモムカイ</t>
    </rPh>
    <rPh sb="26" eb="28">
      <t>オオミヤ</t>
    </rPh>
    <rPh sb="29" eb="31">
      <t>キョウリョク</t>
    </rPh>
    <rPh sb="32" eb="33">
      <t>セ</t>
    </rPh>
    <rPh sb="35" eb="37">
      <t>トクテン</t>
    </rPh>
    <rPh sb="39" eb="41">
      <t>タゴ</t>
    </rPh>
    <rPh sb="42" eb="44">
      <t>クボ</t>
    </rPh>
    <rPh sb="45" eb="47">
      <t>オバタ</t>
    </rPh>
    <rPh sb="48" eb="49">
      <t>キ</t>
    </rPh>
    <rPh sb="88" eb="91">
      <t>トクテンリョク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</si>
</sst>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view="pageBreakPreview" topLeftCell="A23" zoomScaleNormal="100" workbookViewId="0">
      <selection activeCell="AO34" sqref="AO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26" t="s">
        <v>189</v>
      </c>
      <c r="B2" s="227"/>
      <c r="C2" s="434" t="s">
        <v>201</v>
      </c>
      <c r="D2" s="228"/>
      <c r="E2" s="228"/>
      <c r="F2" s="228"/>
      <c r="G2" s="228"/>
      <c r="H2" s="228"/>
      <c r="I2" s="229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0" t="s">
        <v>190</v>
      </c>
      <c r="B3" s="231"/>
      <c r="C3" s="433" t="s">
        <v>200</v>
      </c>
      <c r="D3" s="232"/>
      <c r="E3" s="232"/>
      <c r="F3" s="232"/>
      <c r="G3" s="232"/>
      <c r="H3" s="232"/>
      <c r="I3" s="233"/>
      <c r="J3" s="435" t="s">
        <v>202</v>
      </c>
      <c r="K3" s="85"/>
      <c r="L3" s="85"/>
      <c r="M3" s="85"/>
      <c r="N3" s="85"/>
      <c r="O3" s="86"/>
      <c r="P3" s="193" t="s">
        <v>203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204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4304876801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4304876801</v>
      </c>
      <c r="K5" s="141"/>
      <c r="L5" s="141"/>
      <c r="M5" s="141"/>
      <c r="N5" s="141"/>
      <c r="O5" s="141"/>
      <c r="P5" s="436" t="s">
        <v>205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36" t="s">
        <v>206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39" t="s">
        <v>209</v>
      </c>
      <c r="D7" s="109"/>
      <c r="E7" s="440" t="s">
        <v>210</v>
      </c>
      <c r="F7" s="110"/>
      <c r="G7" s="112">
        <v>507224886</v>
      </c>
      <c r="H7" s="112"/>
      <c r="I7" s="112"/>
      <c r="J7" s="112">
        <v>15978</v>
      </c>
      <c r="K7" s="112"/>
      <c r="L7" s="112"/>
      <c r="M7" s="112"/>
      <c r="N7" s="112"/>
      <c r="O7" s="112"/>
      <c r="P7" s="77" t="s">
        <v>72</v>
      </c>
      <c r="Q7" s="78"/>
      <c r="R7" s="136" t="s">
        <v>215</v>
      </c>
      <c r="S7" s="136"/>
      <c r="T7" s="136"/>
      <c r="U7" s="136"/>
      <c r="V7" s="50" t="s">
        <v>73</v>
      </c>
      <c r="W7" s="135" t="s">
        <v>216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218</v>
      </c>
      <c r="AM7" s="142"/>
      <c r="AN7" s="142"/>
      <c r="AO7" s="142"/>
      <c r="AP7" s="142"/>
      <c r="AQ7" s="142"/>
      <c r="AR7" s="142"/>
      <c r="AS7" s="59" t="s">
        <v>75</v>
      </c>
      <c r="AT7" s="243">
        <v>55</v>
      </c>
    </row>
    <row r="8" spans="1:51" ht="18" customHeight="1">
      <c r="A8" s="119"/>
      <c r="B8" s="118"/>
      <c r="C8" s="437" t="s">
        <v>207</v>
      </c>
      <c r="D8" s="115"/>
      <c r="E8" s="438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217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219</v>
      </c>
      <c r="AL8" s="146"/>
      <c r="AM8" s="146"/>
      <c r="AN8" s="146"/>
      <c r="AO8" s="60" t="s">
        <v>76</v>
      </c>
      <c r="AP8" s="146" t="s">
        <v>220</v>
      </c>
      <c r="AQ8" s="146"/>
      <c r="AR8" s="146"/>
      <c r="AS8" s="147"/>
      <c r="AT8" s="243"/>
    </row>
    <row r="9" spans="1:51" ht="14.45" customHeight="1">
      <c r="A9" s="119" t="s">
        <v>150</v>
      </c>
      <c r="B9" s="118"/>
      <c r="C9" s="439" t="s">
        <v>213</v>
      </c>
      <c r="D9" s="109"/>
      <c r="E9" s="440" t="s">
        <v>214</v>
      </c>
      <c r="F9" s="110"/>
      <c r="G9" s="112">
        <v>507288023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 t="s">
        <v>215</v>
      </c>
      <c r="S9" s="136"/>
      <c r="T9" s="136"/>
      <c r="U9" s="136"/>
      <c r="V9" s="50" t="s">
        <v>73</v>
      </c>
      <c r="W9" s="135" t="s">
        <v>285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286</v>
      </c>
      <c r="AM9" s="142"/>
      <c r="AN9" s="142"/>
      <c r="AO9" s="142"/>
      <c r="AP9" s="142"/>
      <c r="AQ9" s="142"/>
      <c r="AR9" s="142"/>
      <c r="AS9" s="59" t="s">
        <v>194</v>
      </c>
      <c r="AT9" s="244">
        <v>44</v>
      </c>
    </row>
    <row r="10" spans="1:51" ht="18" customHeight="1">
      <c r="A10" s="119"/>
      <c r="B10" s="118"/>
      <c r="C10" s="437" t="s">
        <v>211</v>
      </c>
      <c r="D10" s="115"/>
      <c r="E10" s="438" t="s">
        <v>212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289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287</v>
      </c>
      <c r="AL10" s="146"/>
      <c r="AM10" s="146"/>
      <c r="AN10" s="146"/>
      <c r="AO10" s="60" t="s">
        <v>195</v>
      </c>
      <c r="AP10" s="146" t="s">
        <v>288</v>
      </c>
      <c r="AQ10" s="146"/>
      <c r="AR10" s="146"/>
      <c r="AS10" s="147"/>
      <c r="AT10" s="244"/>
    </row>
    <row r="11" spans="1:51" ht="14.45" customHeight="1">
      <c r="A11" s="119" t="s">
        <v>151</v>
      </c>
      <c r="B11" s="118"/>
      <c r="C11" s="108"/>
      <c r="D11" s="109"/>
      <c r="E11" s="109"/>
      <c r="F11" s="110"/>
      <c r="G11" s="112"/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/>
      <c r="S11" s="136"/>
      <c r="T11" s="136"/>
      <c r="U11" s="136"/>
      <c r="V11" s="50" t="s">
        <v>73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/>
      <c r="AM11" s="142"/>
      <c r="AN11" s="142"/>
      <c r="AO11" s="142"/>
      <c r="AP11" s="142"/>
      <c r="AQ11" s="142"/>
      <c r="AR11" s="142"/>
      <c r="AS11" s="59" t="s">
        <v>194</v>
      </c>
      <c r="AT11" s="244"/>
    </row>
    <row r="12" spans="1:51" ht="18" customHeight="1">
      <c r="A12" s="119"/>
      <c r="B12" s="118"/>
      <c r="C12" s="114"/>
      <c r="D12" s="115"/>
      <c r="E12" s="115"/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/>
      <c r="AL12" s="146"/>
      <c r="AM12" s="146"/>
      <c r="AN12" s="146"/>
      <c r="AO12" s="60" t="s">
        <v>195</v>
      </c>
      <c r="AP12" s="146"/>
      <c r="AQ12" s="146"/>
      <c r="AR12" s="146"/>
      <c r="AS12" s="147"/>
      <c r="AT12" s="244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5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5"/>
    </row>
    <row r="15" spans="1:51" ht="15" customHeight="1">
      <c r="A15" s="128" t="s">
        <v>166</v>
      </c>
      <c r="B15" s="118"/>
      <c r="C15" s="439" t="s">
        <v>209</v>
      </c>
      <c r="D15" s="109"/>
      <c r="E15" s="440" t="s">
        <v>210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215</v>
      </c>
      <c r="S15" s="136"/>
      <c r="T15" s="136"/>
      <c r="U15" s="136"/>
      <c r="V15" s="49" t="s">
        <v>73</v>
      </c>
      <c r="W15" s="135" t="s">
        <v>216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222</v>
      </c>
      <c r="AM15" s="142"/>
      <c r="AN15" s="142"/>
      <c r="AO15" s="142"/>
      <c r="AP15" s="142"/>
      <c r="AQ15" s="142"/>
      <c r="AR15" s="142"/>
      <c r="AS15" s="59" t="s">
        <v>194</v>
      </c>
      <c r="AT15" s="244">
        <v>55</v>
      </c>
    </row>
    <row r="16" spans="1:51" ht="18" customHeight="1">
      <c r="A16" s="119"/>
      <c r="B16" s="118"/>
      <c r="C16" s="437" t="s">
        <v>221</v>
      </c>
      <c r="D16" s="115"/>
      <c r="E16" s="438" t="s">
        <v>208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217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223</v>
      </c>
      <c r="AL16" s="146"/>
      <c r="AM16" s="146"/>
      <c r="AN16" s="146"/>
      <c r="AO16" s="60" t="s">
        <v>195</v>
      </c>
      <c r="AP16" s="146" t="s">
        <v>220</v>
      </c>
      <c r="AQ16" s="146"/>
      <c r="AR16" s="146"/>
      <c r="AS16" s="147"/>
      <c r="AT16" s="244"/>
    </row>
    <row r="17" spans="1:46">
      <c r="A17" s="119" t="s">
        <v>6</v>
      </c>
      <c r="B17" s="118"/>
      <c r="C17" s="151" t="str">
        <f>IF(P16="","",P16)</f>
        <v>千葉県松戸市小金原８－１－２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047-344-5226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79">
        <v>90</v>
      </c>
      <c r="D21" s="80"/>
      <c r="E21" s="80">
        <v>3409</v>
      </c>
      <c r="F21" s="80"/>
      <c r="G21" s="80">
        <v>7006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0" t="s">
        <v>167</v>
      </c>
      <c r="Q23" s="117"/>
      <c r="R23" s="117"/>
      <c r="S23" s="117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2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9" t="s">
        <v>272</v>
      </c>
      <c r="C25" s="439" t="s">
        <v>248</v>
      </c>
      <c r="D25" s="109"/>
      <c r="E25" s="440" t="s">
        <v>249</v>
      </c>
      <c r="F25" s="110"/>
      <c r="G25" s="450" t="s">
        <v>273</v>
      </c>
      <c r="H25" s="92"/>
      <c r="I25" s="450" t="s">
        <v>278</v>
      </c>
      <c r="J25" s="91"/>
      <c r="K25" s="91"/>
      <c r="L25" s="92"/>
      <c r="M25" s="90">
        <v>510199858</v>
      </c>
      <c r="N25" s="91"/>
      <c r="O25" s="92"/>
      <c r="P25" s="90">
        <v>155</v>
      </c>
      <c r="Q25" s="91"/>
      <c r="R25" s="91"/>
      <c r="S25" s="91"/>
      <c r="T25" s="96"/>
      <c r="U25" s="1"/>
      <c r="V25" s="1"/>
      <c r="W25" s="1"/>
      <c r="X25" s="1"/>
      <c r="Y25" s="98">
        <v>12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7" t="s">
        <v>233</v>
      </c>
      <c r="D26" s="115"/>
      <c r="E26" s="438" t="s">
        <v>234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9" t="s">
        <v>250</v>
      </c>
      <c r="D27" s="109"/>
      <c r="E27" s="440" t="s">
        <v>251</v>
      </c>
      <c r="F27" s="110"/>
      <c r="G27" s="450" t="s">
        <v>273</v>
      </c>
      <c r="H27" s="92"/>
      <c r="I27" s="450" t="s">
        <v>279</v>
      </c>
      <c r="J27" s="91"/>
      <c r="K27" s="91"/>
      <c r="L27" s="92"/>
      <c r="M27" s="90">
        <v>510199842</v>
      </c>
      <c r="N27" s="91"/>
      <c r="O27" s="92"/>
      <c r="P27" s="90">
        <v>170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7" t="s">
        <v>235</v>
      </c>
      <c r="D28" s="115"/>
      <c r="E28" s="438" t="s">
        <v>236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9" t="s">
        <v>252</v>
      </c>
      <c r="D29" s="109"/>
      <c r="E29" s="440" t="s">
        <v>253</v>
      </c>
      <c r="F29" s="110"/>
      <c r="G29" s="450" t="s">
        <v>273</v>
      </c>
      <c r="H29" s="92"/>
      <c r="I29" s="450" t="s">
        <v>280</v>
      </c>
      <c r="J29" s="91"/>
      <c r="K29" s="91"/>
      <c r="L29" s="92"/>
      <c r="M29" s="90">
        <v>512635949</v>
      </c>
      <c r="N29" s="91"/>
      <c r="O29" s="92"/>
      <c r="P29" s="90">
        <v>156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7" t="s">
        <v>224</v>
      </c>
      <c r="D30" s="115"/>
      <c r="E30" s="438" t="s">
        <v>237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9" t="s">
        <v>254</v>
      </c>
      <c r="D31" s="109"/>
      <c r="E31" s="440" t="s">
        <v>255</v>
      </c>
      <c r="F31" s="110"/>
      <c r="G31" s="450" t="s">
        <v>274</v>
      </c>
      <c r="H31" s="92"/>
      <c r="I31" s="450" t="s">
        <v>279</v>
      </c>
      <c r="J31" s="91"/>
      <c r="K31" s="91"/>
      <c r="L31" s="92"/>
      <c r="M31" s="90">
        <v>514329025</v>
      </c>
      <c r="N31" s="91"/>
      <c r="O31" s="92"/>
      <c r="P31" s="90">
        <v>152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7" t="s">
        <v>226</v>
      </c>
      <c r="D32" s="115"/>
      <c r="E32" s="438" t="s">
        <v>238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9" t="s">
        <v>256</v>
      </c>
      <c r="D33" s="109"/>
      <c r="E33" s="440" t="s">
        <v>257</v>
      </c>
      <c r="F33" s="110"/>
      <c r="G33" s="450" t="s">
        <v>274</v>
      </c>
      <c r="H33" s="92"/>
      <c r="I33" s="450" t="s">
        <v>279</v>
      </c>
      <c r="J33" s="91"/>
      <c r="K33" s="91"/>
      <c r="L33" s="92"/>
      <c r="M33" s="90">
        <v>514037348</v>
      </c>
      <c r="N33" s="91"/>
      <c r="O33" s="92"/>
      <c r="P33" s="90">
        <v>151</v>
      </c>
      <c r="Q33" s="91"/>
      <c r="R33" s="91"/>
      <c r="S33" s="91"/>
      <c r="T33" s="96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7" t="s">
        <v>239</v>
      </c>
      <c r="D34" s="115"/>
      <c r="E34" s="438" t="s">
        <v>240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9" t="s">
        <v>256</v>
      </c>
      <c r="D35" s="109"/>
      <c r="E35" s="440" t="s">
        <v>258</v>
      </c>
      <c r="F35" s="110"/>
      <c r="G35" s="450" t="s">
        <v>274</v>
      </c>
      <c r="H35" s="92"/>
      <c r="I35" s="450" t="s">
        <v>279</v>
      </c>
      <c r="J35" s="91"/>
      <c r="K35" s="91"/>
      <c r="L35" s="92"/>
      <c r="M35" s="90">
        <v>514037333</v>
      </c>
      <c r="N35" s="91"/>
      <c r="O35" s="92"/>
      <c r="P35" s="90">
        <v>150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7" t="s">
        <v>239</v>
      </c>
      <c r="D36" s="115"/>
      <c r="E36" s="438" t="s">
        <v>241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9" t="s">
        <v>259</v>
      </c>
      <c r="D37" s="109"/>
      <c r="E37" s="440" t="s">
        <v>260</v>
      </c>
      <c r="F37" s="110"/>
      <c r="G37" s="450" t="s">
        <v>274</v>
      </c>
      <c r="H37" s="92"/>
      <c r="I37" s="450" t="s">
        <v>281</v>
      </c>
      <c r="J37" s="91"/>
      <c r="K37" s="91"/>
      <c r="L37" s="92"/>
      <c r="M37" s="90">
        <v>514329014</v>
      </c>
      <c r="N37" s="91"/>
      <c r="O37" s="92"/>
      <c r="P37" s="90">
        <v>146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7" t="s">
        <v>242</v>
      </c>
      <c r="D38" s="115"/>
      <c r="E38" s="438" t="s">
        <v>243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9" t="s">
        <v>261</v>
      </c>
      <c r="D39" s="109"/>
      <c r="E39" s="440" t="s">
        <v>262</v>
      </c>
      <c r="F39" s="110"/>
      <c r="G39" s="450" t="s">
        <v>274</v>
      </c>
      <c r="H39" s="92"/>
      <c r="I39" s="450" t="s">
        <v>282</v>
      </c>
      <c r="J39" s="91"/>
      <c r="K39" s="91"/>
      <c r="L39" s="92"/>
      <c r="M39" s="90">
        <v>511501867</v>
      </c>
      <c r="N39" s="91"/>
      <c r="O39" s="92"/>
      <c r="P39" s="90">
        <v>143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7" t="s">
        <v>244</v>
      </c>
      <c r="D40" s="115"/>
      <c r="E40" s="438" t="s">
        <v>245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9" t="s">
        <v>263</v>
      </c>
      <c r="D41" s="109"/>
      <c r="E41" s="440" t="s">
        <v>264</v>
      </c>
      <c r="F41" s="110"/>
      <c r="G41" s="450" t="s">
        <v>274</v>
      </c>
      <c r="H41" s="92"/>
      <c r="I41" s="450" t="s">
        <v>283</v>
      </c>
      <c r="J41" s="91"/>
      <c r="K41" s="91"/>
      <c r="L41" s="92"/>
      <c r="M41" s="90">
        <v>511298265</v>
      </c>
      <c r="N41" s="91"/>
      <c r="O41" s="92"/>
      <c r="P41" s="90">
        <v>140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7" t="s">
        <v>246</v>
      </c>
      <c r="D42" s="115"/>
      <c r="E42" s="438" t="s">
        <v>247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9" t="s">
        <v>252</v>
      </c>
      <c r="D43" s="109"/>
      <c r="E43" s="440" t="s">
        <v>265</v>
      </c>
      <c r="F43" s="110"/>
      <c r="G43" s="450" t="s">
        <v>275</v>
      </c>
      <c r="H43" s="92"/>
      <c r="I43" s="450" t="s">
        <v>280</v>
      </c>
      <c r="J43" s="91"/>
      <c r="K43" s="91"/>
      <c r="L43" s="92"/>
      <c r="M43" s="90">
        <v>514635802</v>
      </c>
      <c r="N43" s="91"/>
      <c r="O43" s="92"/>
      <c r="P43" s="90">
        <v>135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7" t="s">
        <v>224</v>
      </c>
      <c r="D44" s="115"/>
      <c r="E44" s="438" t="s">
        <v>225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9" t="s">
        <v>254</v>
      </c>
      <c r="D45" s="109"/>
      <c r="E45" s="440" t="s">
        <v>266</v>
      </c>
      <c r="F45" s="110"/>
      <c r="G45" s="450" t="s">
        <v>275</v>
      </c>
      <c r="H45" s="92"/>
      <c r="I45" s="450" t="s">
        <v>279</v>
      </c>
      <c r="J45" s="91"/>
      <c r="K45" s="91"/>
      <c r="L45" s="92"/>
      <c r="M45" s="90">
        <v>514635811</v>
      </c>
      <c r="N45" s="91"/>
      <c r="O45" s="92"/>
      <c r="P45" s="90">
        <v>132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7" t="s">
        <v>226</v>
      </c>
      <c r="D46" s="115"/>
      <c r="E46" s="438" t="s">
        <v>227</v>
      </c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9" t="s">
        <v>267</v>
      </c>
      <c r="D47" s="109"/>
      <c r="E47" s="440" t="s">
        <v>268</v>
      </c>
      <c r="F47" s="110"/>
      <c r="G47" s="450" t="s">
        <v>276</v>
      </c>
      <c r="H47" s="92"/>
      <c r="I47" s="450" t="s">
        <v>282</v>
      </c>
      <c r="J47" s="91"/>
      <c r="K47" s="91"/>
      <c r="L47" s="92"/>
      <c r="M47" s="90">
        <v>514867442</v>
      </c>
      <c r="N47" s="91"/>
      <c r="O47" s="92"/>
      <c r="P47" s="90">
        <v>140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441" t="s">
        <v>228</v>
      </c>
      <c r="D48" s="202"/>
      <c r="E48" s="442" t="s">
        <v>229</v>
      </c>
      <c r="F48" s="203"/>
      <c r="G48" s="196"/>
      <c r="H48" s="197"/>
      <c r="I48" s="93"/>
      <c r="J48" s="94"/>
      <c r="K48" s="94"/>
      <c r="L48" s="95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>
        <v>13</v>
      </c>
      <c r="C49" s="447" t="s">
        <v>269</v>
      </c>
      <c r="D49" s="215"/>
      <c r="E49" s="448" t="s">
        <v>265</v>
      </c>
      <c r="F49" s="216"/>
      <c r="G49" s="451" t="s">
        <v>277</v>
      </c>
      <c r="H49" s="205"/>
      <c r="I49" s="450" t="s">
        <v>284</v>
      </c>
      <c r="J49" s="91"/>
      <c r="K49" s="91"/>
      <c r="L49" s="92"/>
      <c r="M49" s="204">
        <v>515655908</v>
      </c>
      <c r="N49" s="208"/>
      <c r="O49" s="205"/>
      <c r="P49" s="204">
        <v>145</v>
      </c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443" t="s">
        <v>230</v>
      </c>
      <c r="D50" s="217"/>
      <c r="E50" s="444" t="s">
        <v>225</v>
      </c>
      <c r="F50" s="218"/>
      <c r="G50" s="206"/>
      <c r="H50" s="207"/>
      <c r="I50" s="93"/>
      <c r="J50" s="94"/>
      <c r="K50" s="94"/>
      <c r="L50" s="95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3">
        <v>14</v>
      </c>
      <c r="C51" s="447" t="s">
        <v>270</v>
      </c>
      <c r="D51" s="215"/>
      <c r="E51" s="448" t="s">
        <v>271</v>
      </c>
      <c r="F51" s="216"/>
      <c r="G51" s="451" t="s">
        <v>275</v>
      </c>
      <c r="H51" s="205"/>
      <c r="I51" s="450" t="s">
        <v>284</v>
      </c>
      <c r="J51" s="91"/>
      <c r="K51" s="91"/>
      <c r="L51" s="92"/>
      <c r="M51" s="204">
        <v>515655897</v>
      </c>
      <c r="N51" s="208"/>
      <c r="O51" s="205"/>
      <c r="P51" s="204">
        <v>134</v>
      </c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3"/>
      <c r="C52" s="445" t="s">
        <v>231</v>
      </c>
      <c r="D52" s="224"/>
      <c r="E52" s="446" t="s">
        <v>232</v>
      </c>
      <c r="F52" s="225"/>
      <c r="G52" s="219"/>
      <c r="H52" s="220"/>
      <c r="I52" s="93"/>
      <c r="J52" s="94"/>
      <c r="K52" s="94"/>
      <c r="L52" s="95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290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46">
        <f>LEN(A55)</f>
        <v>117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49" t="s">
        <v>0</v>
      </c>
      <c r="B2" s="249"/>
      <c r="C2" s="250" t="str">
        <f>IF(入力!C3="","",入力!C3)</f>
        <v>小金原JVCブルーウィングス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13</v>
      </c>
      <c r="B4" s="249"/>
      <c r="C4" s="251">
        <f>IF(入力!C4="","",IF(入力!C5="",入力!C4,入力!C4&amp;"　　"&amp;入力!C5))</f>
        <v>4304876801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手嶋　　吾郎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507224886</v>
      </c>
      <c r="H7" s="258"/>
      <c r="I7" s="258"/>
      <c r="J7" s="258">
        <f>IF(入力!J7="","",入力!J7)</f>
        <v>15978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49" t="s">
        <v>2</v>
      </c>
      <c r="B9" s="249"/>
      <c r="C9" s="261" t="str">
        <f>IF(入力!C10="","",入力!C10&amp;"　"&amp;入力!E10)</f>
        <v>慶野　敬志</v>
      </c>
      <c r="D9" s="262"/>
      <c r="E9" s="262"/>
      <c r="F9" s="262"/>
      <c r="G9" s="258">
        <f>IF(入力!G9="","",入力!G9)</f>
        <v>507288023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49" t="s">
        <v>3</v>
      </c>
      <c r="B11" s="249"/>
      <c r="C11" s="261" t="str">
        <f>IF(入力!C12="","",入力!C12&amp;"　"&amp;入力!E12)</f>
        <v/>
      </c>
      <c r="D11" s="262"/>
      <c r="E11" s="262"/>
      <c r="F11" s="262"/>
      <c r="G11" s="258" t="str">
        <f>IF(入力!G11="","",入力!G11)</f>
        <v/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/>
      </c>
      <c r="D13" s="262"/>
      <c r="E13" s="262"/>
      <c r="F13" s="262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9"/>
      <c r="B14" s="249"/>
      <c r="C14" s="263"/>
      <c r="D14" s="264"/>
      <c r="E14" s="264"/>
      <c r="F14" s="264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9" t="s">
        <v>5</v>
      </c>
      <c r="B15" s="249"/>
      <c r="C15" s="261" t="str">
        <f>IF(入力!C16="","",入力!C16&amp;"　"&amp;入力!E16)</f>
        <v>手嶋　吾郎</v>
      </c>
      <c r="D15" s="262"/>
      <c r="E15" s="262"/>
      <c r="F15" s="259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9"/>
      <c r="B16" s="249"/>
      <c r="C16" s="263"/>
      <c r="D16" s="264"/>
      <c r="E16" s="264"/>
      <c r="F16" s="260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49" t="s">
        <v>6</v>
      </c>
      <c r="B17" s="249"/>
      <c r="C17" s="250" t="str">
        <f>IF(入力!C17="","",入力!C17&amp;"　"&amp;入力!E17)</f>
        <v>千葉県松戸市小金原８－１－２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9" t="s">
        <v>7</v>
      </c>
      <c r="B19" s="249"/>
      <c r="C19" s="250" t="str">
        <f>IF(入力!C19="","",入力!C19&amp;"　"&amp;入力!E19)</f>
        <v>047-344-5226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9" t="s">
        <v>8</v>
      </c>
      <c r="B21" s="249"/>
      <c r="C21" s="250" t="str">
        <f>IF(入力!C21="","",入力!C21&amp;"－"&amp;入力!E21&amp;"－"&amp;入力!G21)</f>
        <v>90－3409－7006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16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8" customHeight="1">
      <c r="A25" s="249">
        <v>1</v>
      </c>
      <c r="B25" s="249" t="str">
        <f>IF(入力!B25="","",入力!B25)</f>
        <v>①</v>
      </c>
      <c r="C25" s="261" t="str">
        <f>IF(入力!C26="","",入力!C26&amp;"　"&amp;入力!E26)</f>
        <v>甲田　和香菜</v>
      </c>
      <c r="D25" s="262"/>
      <c r="E25" s="262"/>
      <c r="F25" s="262"/>
      <c r="G25" s="249" t="str">
        <f>IF(入力!G25="","",入力!G25)</f>
        <v>６年</v>
      </c>
      <c r="H25" s="249" t="str">
        <f>IF(入力!H25="","",入力!H25)</f>
        <v/>
      </c>
      <c r="I25" s="249" t="str">
        <f>IF(入力!I25="","",入力!I25)</f>
        <v>松戸市立新松戸南小学校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510199858</v>
      </c>
      <c r="N25" s="249" t="str">
        <f>IF(入力!N25="","",入力!N25)</f>
        <v/>
      </c>
      <c r="O25" s="249" t="str">
        <f>IF(入力!O25="","",入力!O25)</f>
        <v/>
      </c>
    </row>
    <row r="26" spans="1:15" ht="18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8" customHeight="1">
      <c r="A27" s="249">
        <v>2</v>
      </c>
      <c r="B27" s="249">
        <f>IF(入力!B27="","",入力!B27)</f>
        <v>2</v>
      </c>
      <c r="C27" s="261" t="str">
        <f>IF(入力!C28="","",入力!C28&amp;"　"&amp;入力!E28)</f>
        <v>下向井　環</v>
      </c>
      <c r="D27" s="262"/>
      <c r="E27" s="262"/>
      <c r="F27" s="262"/>
      <c r="G27" s="249" t="str">
        <f>IF(入力!G27="","",入力!G27)</f>
        <v>６年</v>
      </c>
      <c r="H27" s="249" t="str">
        <f>IF(入力!H27="","",入力!H27)</f>
        <v/>
      </c>
      <c r="I27" s="249" t="str">
        <f>IF(入力!I27="","",入力!I27)</f>
        <v>松戸市立小金小学校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510199842</v>
      </c>
      <c r="N27" s="249" t="str">
        <f>IF(入力!N27="","",入力!N27)</f>
        <v/>
      </c>
      <c r="O27" s="249" t="str">
        <f>IF(入力!O27="","",入力!O27)</f>
        <v/>
      </c>
    </row>
    <row r="28" spans="1:15" ht="18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8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大宮　春菜</v>
      </c>
      <c r="D29" s="262"/>
      <c r="E29" s="262"/>
      <c r="F29" s="262"/>
      <c r="G29" s="249" t="str">
        <f>IF(入力!G29="","",入力!G29)</f>
        <v>６年</v>
      </c>
      <c r="H29" s="249" t="str">
        <f>IF(入力!H29="","",入力!H29)</f>
        <v/>
      </c>
      <c r="I29" s="249" t="str">
        <f>IF(入力!I29="","",入力!I29)</f>
        <v>柏市立大津ヶ丘第二小学校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512635949</v>
      </c>
      <c r="N29" s="249" t="str">
        <f>IF(入力!N29="","",入力!N29)</f>
        <v/>
      </c>
      <c r="O29" s="249" t="str">
        <f>IF(入力!O29="","",入力!O29)</f>
        <v/>
      </c>
    </row>
    <row r="30" spans="1:15" ht="18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8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髙橋　史奈</v>
      </c>
      <c r="D31" s="262"/>
      <c r="E31" s="262"/>
      <c r="F31" s="262"/>
      <c r="G31" s="249" t="str">
        <f>IF(入力!G31="","",入力!G31)</f>
        <v>５年</v>
      </c>
      <c r="H31" s="249" t="str">
        <f>IF(入力!H31="","",入力!H31)</f>
        <v/>
      </c>
      <c r="I31" s="249" t="str">
        <f>IF(入力!I31="","",入力!I31)</f>
        <v>松戸市立小金小学校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514329025</v>
      </c>
      <c r="N31" s="249" t="str">
        <f>IF(入力!N31="","",入力!N31)</f>
        <v/>
      </c>
      <c r="O31" s="249" t="str">
        <f>IF(入力!O31="","",入力!O31)</f>
        <v/>
      </c>
    </row>
    <row r="32" spans="1:15" ht="18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8" customHeight="1">
      <c r="A33" s="249">
        <v>5</v>
      </c>
      <c r="B33" s="249">
        <f>IF(入力!B33="","",入力!B33)</f>
        <v>5</v>
      </c>
      <c r="C33" s="261" t="str">
        <f>IF(入力!C34="","",入力!C34&amp;"　"&amp;入力!E34)</f>
        <v>小畑　泉実</v>
      </c>
      <c r="D33" s="262"/>
      <c r="E33" s="262"/>
      <c r="F33" s="262"/>
      <c r="G33" s="249" t="str">
        <f>IF(入力!G33="","",入力!G33)</f>
        <v>５年</v>
      </c>
      <c r="H33" s="249" t="str">
        <f>IF(入力!H33="","",入力!H33)</f>
        <v/>
      </c>
      <c r="I33" s="249" t="str">
        <f>IF(入力!I33="","",入力!I33)</f>
        <v>松戸市立小金小学校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514037348</v>
      </c>
      <c r="N33" s="249" t="str">
        <f>IF(入力!N33="","",入力!N33)</f>
        <v/>
      </c>
      <c r="O33" s="249" t="str">
        <f>IF(入力!O33="","",入力!O33)</f>
        <v/>
      </c>
    </row>
    <row r="34" spans="1:15" ht="18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8" customHeight="1">
      <c r="A35" s="249">
        <v>6</v>
      </c>
      <c r="B35" s="249">
        <f>IF(入力!B35="","",入力!B35)</f>
        <v>6</v>
      </c>
      <c r="C35" s="261" t="str">
        <f>IF(入力!C36="","",入力!C36&amp;"　"&amp;入力!E36)</f>
        <v>小畑　紀穂</v>
      </c>
      <c r="D35" s="262"/>
      <c r="E35" s="262"/>
      <c r="F35" s="262"/>
      <c r="G35" s="249" t="str">
        <f>IF(入力!G35="","",入力!G35)</f>
        <v>５年</v>
      </c>
      <c r="H35" s="249" t="str">
        <f>IF(入力!H35="","",入力!H35)</f>
        <v/>
      </c>
      <c r="I35" s="249" t="str">
        <f>IF(入力!I35="","",入力!I35)</f>
        <v>松戸市立小金小学校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514037333</v>
      </c>
      <c r="N35" s="249" t="str">
        <f>IF(入力!N35="","",入力!N35)</f>
        <v/>
      </c>
      <c r="O35" s="249" t="str">
        <f>IF(入力!O35="","",入力!O35)</f>
        <v/>
      </c>
    </row>
    <row r="36" spans="1:15" ht="18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8" customHeight="1">
      <c r="A37" s="249">
        <v>7</v>
      </c>
      <c r="B37" s="249">
        <f>IF(入力!B37="","",入力!B37)</f>
        <v>7</v>
      </c>
      <c r="C37" s="261" t="str">
        <f>IF(入力!C38="","",入力!C38&amp;"　"&amp;入力!E38)</f>
        <v>久保　幸加</v>
      </c>
      <c r="D37" s="262"/>
      <c r="E37" s="262"/>
      <c r="F37" s="262"/>
      <c r="G37" s="249" t="str">
        <f>IF(入力!G37="","",入力!G37)</f>
        <v>５年</v>
      </c>
      <c r="H37" s="249" t="str">
        <f>IF(入力!H37="","",入力!H37)</f>
        <v/>
      </c>
      <c r="I37" s="249" t="str">
        <f>IF(入力!I37="","",入力!I37)</f>
        <v>柏市立光が丘小学校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514329014</v>
      </c>
      <c r="N37" s="249" t="str">
        <f>IF(入力!N37="","",入力!N37)</f>
        <v/>
      </c>
      <c r="O37" s="249" t="str">
        <f>IF(入力!O37="","",入力!O37)</f>
        <v/>
      </c>
    </row>
    <row r="38" spans="1:15" ht="18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8" customHeight="1">
      <c r="A39" s="249">
        <v>8</v>
      </c>
      <c r="B39" s="249">
        <f>IF(入力!B39="","",入力!B39)</f>
        <v>8</v>
      </c>
      <c r="C39" s="261" t="str">
        <f>IF(入力!C40="","",入力!C40&amp;"　"&amp;入力!E40)</f>
        <v>加藤　千聖</v>
      </c>
      <c r="D39" s="262"/>
      <c r="E39" s="262"/>
      <c r="F39" s="262"/>
      <c r="G39" s="249" t="str">
        <f>IF(入力!G39="","",入力!G39)</f>
        <v>５年</v>
      </c>
      <c r="H39" s="249" t="str">
        <f>IF(入力!H39="","",入力!H39)</f>
        <v/>
      </c>
      <c r="I39" s="249" t="str">
        <f>IF(入力!I39="","",入力!I39)</f>
        <v>松戸市立根木内小学校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511501867</v>
      </c>
      <c r="N39" s="249" t="str">
        <f>IF(入力!N39="","",入力!N39)</f>
        <v/>
      </c>
      <c r="O39" s="249" t="str">
        <f>IF(入力!O39="","",入力!O39)</f>
        <v/>
      </c>
    </row>
    <row r="40" spans="1:15" ht="18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8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田子　涼風</v>
      </c>
      <c r="D41" s="262"/>
      <c r="E41" s="262"/>
      <c r="F41" s="262"/>
      <c r="G41" s="249" t="str">
        <f>IF(入力!G41="","",入力!G41)</f>
        <v>５年</v>
      </c>
      <c r="H41" s="249" t="str">
        <f>IF(入力!H41="","",入力!H41)</f>
        <v/>
      </c>
      <c r="I41" s="249" t="str">
        <f>IF(入力!I41="","",入力!I41)</f>
        <v>流山市立南流山小学校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511298265</v>
      </c>
      <c r="N41" s="249" t="str">
        <f>IF(入力!N41="","",入力!N41)</f>
        <v/>
      </c>
      <c r="O41" s="249" t="str">
        <f>IF(入力!O41="","",入力!O41)</f>
        <v/>
      </c>
    </row>
    <row r="42" spans="1:15" ht="18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8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大宮　萌生</v>
      </c>
      <c r="D43" s="262"/>
      <c r="E43" s="262"/>
      <c r="F43" s="262"/>
      <c r="G43" s="249" t="str">
        <f>IF(入力!G43="","",入力!G43)</f>
        <v>２年</v>
      </c>
      <c r="H43" s="249" t="str">
        <f>IF(入力!H43="","",入力!H43)</f>
        <v/>
      </c>
      <c r="I43" s="249" t="str">
        <f>IF(入力!I43="","",入力!I43)</f>
        <v>柏市立大津ヶ丘第二小学校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514635802</v>
      </c>
      <c r="N43" s="249" t="str">
        <f>IF(入力!N43="","",入力!N43)</f>
        <v/>
      </c>
      <c r="O43" s="249" t="str">
        <f>IF(入力!O43="","",入力!O43)</f>
        <v/>
      </c>
    </row>
    <row r="44" spans="1:15" ht="18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8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髙橋　莉奈</v>
      </c>
      <c r="D45" s="262"/>
      <c r="E45" s="262"/>
      <c r="F45" s="262"/>
      <c r="G45" s="249" t="str">
        <f>IF(入力!G45="","",入力!G45)</f>
        <v>２年</v>
      </c>
      <c r="H45" s="249" t="str">
        <f>IF(入力!H45="","",入力!H45)</f>
        <v/>
      </c>
      <c r="I45" s="249" t="str">
        <f>IF(入力!I45="","",入力!I45)</f>
        <v>松戸市立小金小学校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514635811</v>
      </c>
      <c r="N45" s="249" t="str">
        <f>IF(入力!N45="","",入力!N45)</f>
        <v/>
      </c>
      <c r="O45" s="249" t="str">
        <f>IF(入力!O45="","",入力!O45)</f>
        <v/>
      </c>
    </row>
    <row r="46" spans="1:15" ht="18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8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酒井　来和</v>
      </c>
      <c r="D47" s="262"/>
      <c r="E47" s="262"/>
      <c r="F47" s="262"/>
      <c r="G47" s="249" t="str">
        <f>IF(入力!G47="","",入力!G47)</f>
        <v>４年</v>
      </c>
      <c r="H47" s="249" t="str">
        <f>IF(入力!H47="","",入力!H47)</f>
        <v/>
      </c>
      <c r="I47" s="249" t="str">
        <f>IF(入力!I47="","",入力!I47)</f>
        <v>松戸市立根木内小学校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514867442</v>
      </c>
      <c r="N47" s="249" t="str">
        <f>IF(入力!N47="","",入力!N47)</f>
        <v/>
      </c>
      <c r="O47" s="249" t="str">
        <f>IF(入力!O47="","",入力!O47)</f>
        <v/>
      </c>
    </row>
    <row r="48" spans="1:15" ht="18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8" customHeight="1">
      <c r="A49" s="249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</row>
    <row r="50" spans="1:15" ht="18" customHeight="1">
      <c r="A50" s="249"/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69"/>
      <c r="AW1" s="269"/>
      <c r="AX1" s="4" t="s">
        <v>28</v>
      </c>
      <c r="AY1" s="5"/>
      <c r="AZ1" s="269"/>
      <c r="BA1" s="269"/>
      <c r="BB1" s="4" t="s">
        <v>29</v>
      </c>
      <c r="BC1" s="5"/>
      <c r="BD1" s="269"/>
      <c r="BE1" s="2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0" t="s">
        <v>65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3" t="s">
        <v>32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6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29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2">
        <v>36</v>
      </c>
      <c r="I12" s="313"/>
      <c r="J12" s="314"/>
      <c r="K12" s="4"/>
    </row>
    <row r="13" spans="1:60" ht="13.5" customHeight="1">
      <c r="F13" s="4" t="s">
        <v>35</v>
      </c>
      <c r="G13" s="4"/>
      <c r="H13" s="315"/>
      <c r="I13" s="316"/>
      <c r="J13" s="3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8"/>
      <c r="I14" s="319"/>
      <c r="J14" s="32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2" t="s">
        <v>37</v>
      </c>
      <c r="D16" s="282"/>
      <c r="E16" s="282"/>
      <c r="F16" s="282"/>
      <c r="G16" s="283"/>
      <c r="H16" s="310" t="s">
        <v>66</v>
      </c>
      <c r="I16" s="311"/>
      <c r="J16" s="311"/>
      <c r="K16" s="282" t="str">
        <f>IF(入力!C2="","",入力!C2)</f>
        <v>コガネハラジェーブイシ―ブルーウィングス</v>
      </c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3"/>
      <c r="Y16" s="347" t="s">
        <v>67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272" t="s">
        <v>38</v>
      </c>
      <c r="AK16" s="273"/>
      <c r="AL16" s="273"/>
      <c r="AM16" s="274"/>
      <c r="AN16" s="304" t="str">
        <f>IF(入力!P3="","",入力!P3)</f>
        <v>松戸市</v>
      </c>
      <c r="AO16" s="305"/>
      <c r="AP16" s="305"/>
      <c r="AQ16" s="305"/>
      <c r="AR16" s="305"/>
      <c r="AS16" s="305"/>
      <c r="AT16" s="273" t="s">
        <v>68</v>
      </c>
      <c r="AU16" s="274"/>
      <c r="AV16" s="281" t="s">
        <v>39</v>
      </c>
      <c r="AW16" s="282"/>
      <c r="AX16" s="282"/>
      <c r="AY16" s="283"/>
      <c r="AZ16" s="290" t="str">
        <f>IF(入力!P5="","",入力!P5)</f>
        <v>ＪＲ常磐</v>
      </c>
      <c r="BA16" s="291"/>
      <c r="BB16" s="291"/>
      <c r="BC16" s="291"/>
      <c r="BD16" s="291"/>
      <c r="BE16" s="291"/>
      <c r="BF16" s="335" t="s">
        <v>40</v>
      </c>
    </row>
    <row r="17" spans="3:58" ht="4.5" customHeight="1">
      <c r="C17" s="333"/>
      <c r="D17" s="285"/>
      <c r="E17" s="285"/>
      <c r="F17" s="285"/>
      <c r="G17" s="286"/>
      <c r="H17" s="300" t="str">
        <f>IF(入力!C3="","",入力!C3)</f>
        <v>小金原JVCブルーウィングス</v>
      </c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296" t="str">
        <f>IF(入力!J3="","","("&amp;入力!J3&amp;")")</f>
        <v>(女子)</v>
      </c>
      <c r="V17" s="296"/>
      <c r="W17" s="296"/>
      <c r="X17" s="297"/>
      <c r="Y17" s="350">
        <f>IF(入力!C4="","",入力!C4)</f>
        <v>4304876801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275"/>
      <c r="AK17" s="276"/>
      <c r="AL17" s="276"/>
      <c r="AM17" s="277"/>
      <c r="AN17" s="306"/>
      <c r="AO17" s="307"/>
      <c r="AP17" s="307"/>
      <c r="AQ17" s="307"/>
      <c r="AR17" s="307"/>
      <c r="AS17" s="307"/>
      <c r="AT17" s="276"/>
      <c r="AU17" s="277"/>
      <c r="AV17" s="284"/>
      <c r="AW17" s="285"/>
      <c r="AX17" s="285"/>
      <c r="AY17" s="286"/>
      <c r="AZ17" s="292"/>
      <c r="BA17" s="293"/>
      <c r="BB17" s="293"/>
      <c r="BC17" s="293"/>
      <c r="BD17" s="293"/>
      <c r="BE17" s="293"/>
      <c r="BF17" s="336"/>
    </row>
    <row r="18" spans="3:58" ht="16.5" customHeight="1">
      <c r="C18" s="334"/>
      <c r="D18" s="288"/>
      <c r="E18" s="288"/>
      <c r="F18" s="288"/>
      <c r="G18" s="289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298"/>
      <c r="V18" s="298"/>
      <c r="W18" s="298"/>
      <c r="X18" s="299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278"/>
      <c r="AK18" s="279"/>
      <c r="AL18" s="279"/>
      <c r="AM18" s="280"/>
      <c r="AN18" s="308"/>
      <c r="AO18" s="309"/>
      <c r="AP18" s="309"/>
      <c r="AQ18" s="309"/>
      <c r="AR18" s="309"/>
      <c r="AS18" s="309"/>
      <c r="AT18" s="279"/>
      <c r="AU18" s="280"/>
      <c r="AV18" s="287"/>
      <c r="AW18" s="288"/>
      <c r="AX18" s="288"/>
      <c r="AY18" s="289"/>
      <c r="AZ18" s="294" t="str">
        <f>IF(入力!AE5="","",入力!AE5)</f>
        <v>北小金</v>
      </c>
      <c r="BA18" s="295"/>
      <c r="BB18" s="295"/>
      <c r="BC18" s="295"/>
      <c r="BD18" s="295"/>
      <c r="BE18" s="295"/>
      <c r="BF18" s="13" t="s">
        <v>41</v>
      </c>
    </row>
    <row r="19" spans="3:58" ht="15" customHeight="1">
      <c r="C19" s="321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268" t="s">
        <v>42</v>
      </c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 t="s">
        <v>69</v>
      </c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 t="s">
        <v>70</v>
      </c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71"/>
    </row>
    <row r="20" spans="3:58" ht="15" customHeight="1">
      <c r="C20" s="337" t="s">
        <v>43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341">
        <f>IF(入力!J7="","",入力!J7)</f>
        <v>15978</v>
      </c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 t="str">
        <f>IF(入力!J9="","",入力!J9)</f>
        <v/>
      </c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 t="str">
        <f>IF(入力!J11="","",入力!J11)</f>
        <v/>
      </c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2"/>
    </row>
    <row r="21" spans="3:58" ht="15" customHeight="1">
      <c r="C21" s="337" t="s">
        <v>44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341" t="str">
        <f>IF(入力!M7="","",入力!M7)</f>
        <v/>
      </c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 t="str">
        <f>IF(入力!M9="","",入力!M9)</f>
        <v/>
      </c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 t="str">
        <f>IF(入力!M11="","",入力!M11)</f>
        <v/>
      </c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2"/>
    </row>
    <row r="22" spans="3:58" ht="12" customHeight="1">
      <c r="C22" s="359" t="s">
        <v>71</v>
      </c>
      <c r="D22" s="360"/>
      <c r="E22" s="360"/>
      <c r="F22" s="360"/>
      <c r="G22" s="361"/>
      <c r="H22" s="338" t="str">
        <f>IF(入力!C7="","",入力!C7&amp;"　"&amp;入力!E7)</f>
        <v>テシマ　ゴロウ</v>
      </c>
      <c r="I22" s="339"/>
      <c r="J22" s="339"/>
      <c r="K22" s="339"/>
      <c r="L22" s="339"/>
      <c r="M22" s="339"/>
      <c r="N22" s="339"/>
      <c r="O22" s="339"/>
      <c r="P22" s="339"/>
      <c r="Q22" s="340"/>
      <c r="R22" s="343" t="s">
        <v>45</v>
      </c>
      <c r="S22" s="339"/>
      <c r="T22" s="363">
        <f>IF(入力!AT7="","",入力!AT7)</f>
        <v>55</v>
      </c>
      <c r="U22" s="364"/>
      <c r="V22" s="365"/>
      <c r="W22" s="343" t="s">
        <v>46</v>
      </c>
      <c r="X22" s="343"/>
      <c r="Y22" s="343"/>
      <c r="Z22" s="14" t="s">
        <v>72</v>
      </c>
      <c r="AA22" s="15"/>
      <c r="AB22" s="339" t="str">
        <f>IF(入力!R7="","",入力!R7)</f>
        <v>270</v>
      </c>
      <c r="AC22" s="339"/>
      <c r="AD22" s="339"/>
      <c r="AE22" s="339"/>
      <c r="AF22" s="16" t="s">
        <v>73</v>
      </c>
      <c r="AG22" s="339" t="str">
        <f>IF(入力!W7="","",入力!W7)</f>
        <v>0021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40"/>
      <c r="AU22" s="343" t="s">
        <v>47</v>
      </c>
      <c r="AV22" s="339"/>
      <c r="AW22" s="339"/>
      <c r="AX22" s="17" t="s">
        <v>74</v>
      </c>
      <c r="AY22" s="339" t="str">
        <f>IF(入力!AL7="","",入力!AL7)</f>
        <v>047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34" t="s">
        <v>48</v>
      </c>
      <c r="D23" s="288"/>
      <c r="E23" s="288"/>
      <c r="F23" s="288"/>
      <c r="G23" s="289"/>
      <c r="H23" s="318" t="str">
        <f>IF(入力!C8="","",入力!C8&amp;"　"&amp;入力!E8)</f>
        <v>手嶋　　吾郎</v>
      </c>
      <c r="I23" s="319"/>
      <c r="J23" s="319"/>
      <c r="K23" s="319"/>
      <c r="L23" s="319"/>
      <c r="M23" s="319"/>
      <c r="N23" s="319"/>
      <c r="O23" s="319"/>
      <c r="P23" s="319"/>
      <c r="Q23" s="320"/>
      <c r="R23" s="288"/>
      <c r="S23" s="288"/>
      <c r="T23" s="366"/>
      <c r="U23" s="367"/>
      <c r="V23" s="368"/>
      <c r="W23" s="279"/>
      <c r="X23" s="279"/>
      <c r="Y23" s="279"/>
      <c r="Z23" s="302" t="str">
        <f>IF(入力!P8="","",入力!P8)</f>
        <v>千葉県松戸市小金原８－１－２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69"/>
      <c r="AU23" s="288"/>
      <c r="AV23" s="288"/>
      <c r="AW23" s="288"/>
      <c r="AX23" s="287" t="str">
        <f>IF(入力!AK8="","",入力!AK8)</f>
        <v>344</v>
      </c>
      <c r="AY23" s="288"/>
      <c r="AZ23" s="288"/>
      <c r="BA23" s="288"/>
      <c r="BB23" s="19" t="s">
        <v>76</v>
      </c>
      <c r="BC23" s="288" t="str">
        <f>IF(入力!AP8="","",入力!AP8)</f>
        <v>5226</v>
      </c>
      <c r="BD23" s="288"/>
      <c r="BE23" s="288"/>
      <c r="BF23" s="362"/>
    </row>
    <row r="24" spans="3:58" ht="12" customHeight="1">
      <c r="C24" s="359" t="s">
        <v>77</v>
      </c>
      <c r="D24" s="360"/>
      <c r="E24" s="360"/>
      <c r="F24" s="360"/>
      <c r="G24" s="361"/>
      <c r="H24" s="338" t="str">
        <f>IF(入力!C9="","",入力!C9&amp;"　"&amp;入力!E9)</f>
        <v>ケイノ　タカシ</v>
      </c>
      <c r="I24" s="339"/>
      <c r="J24" s="339"/>
      <c r="K24" s="339"/>
      <c r="L24" s="339"/>
      <c r="M24" s="339"/>
      <c r="N24" s="339"/>
      <c r="O24" s="339"/>
      <c r="P24" s="339"/>
      <c r="Q24" s="340"/>
      <c r="R24" s="343" t="s">
        <v>45</v>
      </c>
      <c r="S24" s="339"/>
      <c r="T24" s="363">
        <f>IF(入力!AT9="","",入力!AT9)</f>
        <v>44</v>
      </c>
      <c r="U24" s="364"/>
      <c r="V24" s="365"/>
      <c r="W24" s="343" t="s">
        <v>46</v>
      </c>
      <c r="X24" s="343"/>
      <c r="Y24" s="343"/>
      <c r="Z24" s="14" t="s">
        <v>72</v>
      </c>
      <c r="AA24" s="15"/>
      <c r="AB24" s="339" t="str">
        <f>IF(入力!R9="","",入力!R9)</f>
        <v>270</v>
      </c>
      <c r="AC24" s="339"/>
      <c r="AD24" s="339"/>
      <c r="AE24" s="339"/>
      <c r="AF24" s="16" t="s">
        <v>73</v>
      </c>
      <c r="AG24" s="339" t="str">
        <f>IF(入力!W9="","",入力!W9)</f>
        <v>2251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40"/>
      <c r="AU24" s="343" t="s">
        <v>47</v>
      </c>
      <c r="AV24" s="339"/>
      <c r="AW24" s="339"/>
      <c r="AX24" s="17" t="s">
        <v>74</v>
      </c>
      <c r="AY24" s="339" t="str">
        <f>IF(入力!AL9="","",入力!AL9)</f>
        <v>090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34" t="s">
        <v>78</v>
      </c>
      <c r="D25" s="288"/>
      <c r="E25" s="288"/>
      <c r="F25" s="288"/>
      <c r="G25" s="289"/>
      <c r="H25" s="318" t="str">
        <f>IF(入力!C10="","",入力!C10&amp;"　"&amp;入力!E10)</f>
        <v>慶野　敬志</v>
      </c>
      <c r="I25" s="319"/>
      <c r="J25" s="319"/>
      <c r="K25" s="319"/>
      <c r="L25" s="319"/>
      <c r="M25" s="319"/>
      <c r="N25" s="319"/>
      <c r="O25" s="319"/>
      <c r="P25" s="319"/>
      <c r="Q25" s="320"/>
      <c r="R25" s="288"/>
      <c r="S25" s="288"/>
      <c r="T25" s="366"/>
      <c r="U25" s="367"/>
      <c r="V25" s="368"/>
      <c r="W25" s="279"/>
      <c r="X25" s="279"/>
      <c r="Y25" s="279"/>
      <c r="Z25" s="302" t="str">
        <f>IF(入力!P10="","",入力!P10)</f>
        <v>千葉県松戸市金ヶ作４６６－１７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69"/>
      <c r="AU25" s="288"/>
      <c r="AV25" s="288"/>
      <c r="AW25" s="288"/>
      <c r="AX25" s="287" t="str">
        <f>IF(入力!AK10="","",入力!AK10)</f>
        <v>3344</v>
      </c>
      <c r="AY25" s="288"/>
      <c r="AZ25" s="288"/>
      <c r="BA25" s="288"/>
      <c r="BB25" s="19" t="s">
        <v>76</v>
      </c>
      <c r="BC25" s="288" t="str">
        <f>IF(入力!AP10="","",入力!AP10)</f>
        <v>2053</v>
      </c>
      <c r="BD25" s="288"/>
      <c r="BE25" s="288"/>
      <c r="BF25" s="362"/>
    </row>
    <row r="26" spans="3:58" ht="12" customHeight="1">
      <c r="C26" s="359" t="s">
        <v>71</v>
      </c>
      <c r="D26" s="360"/>
      <c r="E26" s="360"/>
      <c r="F26" s="360"/>
      <c r="G26" s="361"/>
      <c r="H26" s="338" t="str">
        <f>IF(入力!C11="","",入力!C11&amp;"　"&amp;入力!E11)</f>
        <v/>
      </c>
      <c r="I26" s="339"/>
      <c r="J26" s="339"/>
      <c r="K26" s="339"/>
      <c r="L26" s="339"/>
      <c r="M26" s="339"/>
      <c r="N26" s="339"/>
      <c r="O26" s="339"/>
      <c r="P26" s="339"/>
      <c r="Q26" s="340"/>
      <c r="R26" s="343" t="s">
        <v>45</v>
      </c>
      <c r="S26" s="339"/>
      <c r="T26" s="363" t="str">
        <f>IF(入力!AT11="","",入力!AT11)</f>
        <v/>
      </c>
      <c r="U26" s="364"/>
      <c r="V26" s="365"/>
      <c r="W26" s="343" t="s">
        <v>46</v>
      </c>
      <c r="X26" s="343"/>
      <c r="Y26" s="343"/>
      <c r="Z26" s="14" t="s">
        <v>72</v>
      </c>
      <c r="AA26" s="15"/>
      <c r="AB26" s="339" t="str">
        <f>IF(入力!R11="","",入力!R11)</f>
        <v/>
      </c>
      <c r="AC26" s="339"/>
      <c r="AD26" s="339"/>
      <c r="AE26" s="339"/>
      <c r="AF26" s="16" t="s">
        <v>73</v>
      </c>
      <c r="AG26" s="339" t="str">
        <f>IF(入力!W11="","",入力!W11)</f>
        <v/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40"/>
      <c r="AU26" s="343" t="s">
        <v>47</v>
      </c>
      <c r="AV26" s="339"/>
      <c r="AW26" s="339"/>
      <c r="AX26" s="17" t="s">
        <v>74</v>
      </c>
      <c r="AY26" s="339" t="str">
        <f>IF(入力!AL11="","",入力!AL11)</f>
        <v/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34" t="s">
        <v>79</v>
      </c>
      <c r="D27" s="288"/>
      <c r="E27" s="288"/>
      <c r="F27" s="288"/>
      <c r="G27" s="289"/>
      <c r="H27" s="318" t="str">
        <f>IF(入力!C12="","",入力!C12&amp;"　"&amp;入力!E12)</f>
        <v/>
      </c>
      <c r="I27" s="319"/>
      <c r="J27" s="319"/>
      <c r="K27" s="319"/>
      <c r="L27" s="319"/>
      <c r="M27" s="319"/>
      <c r="N27" s="319"/>
      <c r="O27" s="319"/>
      <c r="P27" s="319"/>
      <c r="Q27" s="320"/>
      <c r="R27" s="288"/>
      <c r="S27" s="288"/>
      <c r="T27" s="366"/>
      <c r="U27" s="367"/>
      <c r="V27" s="368"/>
      <c r="W27" s="279"/>
      <c r="X27" s="279"/>
      <c r="Y27" s="279"/>
      <c r="Z27" s="302" t="str">
        <f>IF(入力!P12="","",入力!P12)</f>
        <v/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69"/>
      <c r="AU27" s="288"/>
      <c r="AV27" s="288"/>
      <c r="AW27" s="288"/>
      <c r="AX27" s="287" t="str">
        <f>IF(入力!AK12="","",入力!AK12)</f>
        <v/>
      </c>
      <c r="AY27" s="288"/>
      <c r="AZ27" s="288"/>
      <c r="BA27" s="288"/>
      <c r="BB27" s="19" t="s">
        <v>76</v>
      </c>
      <c r="BC27" s="288" t="str">
        <f>IF(入力!AP12="","",入力!AP12)</f>
        <v/>
      </c>
      <c r="BD27" s="288"/>
      <c r="BE27" s="288"/>
      <c r="BF27" s="362"/>
    </row>
    <row r="28" spans="3:58" ht="12" customHeight="1">
      <c r="C28" s="359" t="s">
        <v>71</v>
      </c>
      <c r="D28" s="360"/>
      <c r="E28" s="360"/>
      <c r="F28" s="360"/>
      <c r="G28" s="361"/>
      <c r="H28" s="338" t="str">
        <f>IF(入力!C15="","",入力!C15&amp;"　"&amp;入力!E15)</f>
        <v>テシマ　ゴロウ</v>
      </c>
      <c r="I28" s="339"/>
      <c r="J28" s="339"/>
      <c r="K28" s="339"/>
      <c r="L28" s="339"/>
      <c r="M28" s="339"/>
      <c r="N28" s="339"/>
      <c r="O28" s="339"/>
      <c r="P28" s="339"/>
      <c r="Q28" s="340"/>
      <c r="R28" s="343" t="s">
        <v>45</v>
      </c>
      <c r="S28" s="339"/>
      <c r="T28" s="363">
        <f>IF(入力!AT15="","",入力!AT15)</f>
        <v>55</v>
      </c>
      <c r="U28" s="364"/>
      <c r="V28" s="365"/>
      <c r="W28" s="343" t="s">
        <v>46</v>
      </c>
      <c r="X28" s="343"/>
      <c r="Y28" s="343"/>
      <c r="Z28" s="14" t="s">
        <v>72</v>
      </c>
      <c r="AA28" s="15"/>
      <c r="AB28" s="339" t="str">
        <f>IF(入力!R15="","",入力!R15)</f>
        <v>270</v>
      </c>
      <c r="AC28" s="339"/>
      <c r="AD28" s="339"/>
      <c r="AE28" s="339"/>
      <c r="AF28" s="16" t="s">
        <v>73</v>
      </c>
      <c r="AG28" s="339" t="str">
        <f>IF(入力!W15="","",入力!W15)</f>
        <v>0021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40"/>
      <c r="AU28" s="343" t="s">
        <v>47</v>
      </c>
      <c r="AV28" s="339"/>
      <c r="AW28" s="339"/>
      <c r="AX28" s="17" t="s">
        <v>74</v>
      </c>
      <c r="AY28" s="339" t="str">
        <f>IF(入力!AL15="","",入力!AL15)</f>
        <v>047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44" t="str">
        <f>IF(入力!C16="","",入力!C16&amp;"　"&amp;入力!E16)</f>
        <v>手嶋　吾郎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57"/>
      <c r="S29" s="357"/>
      <c r="T29" s="371"/>
      <c r="U29" s="372"/>
      <c r="V29" s="373"/>
      <c r="W29" s="370"/>
      <c r="X29" s="370"/>
      <c r="Y29" s="370"/>
      <c r="Z29" s="384" t="str">
        <f>IF(入力!P16="","",入力!P16)</f>
        <v>千葉県松戸市小金原８－１－２</v>
      </c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6"/>
      <c r="AU29" s="357"/>
      <c r="AV29" s="357"/>
      <c r="AW29" s="357"/>
      <c r="AX29" s="387" t="str">
        <f>IF(入力!AK16="","",入力!AK16)</f>
        <v>344</v>
      </c>
      <c r="AY29" s="357"/>
      <c r="AZ29" s="357"/>
      <c r="BA29" s="357"/>
      <c r="BB29" s="73" t="s">
        <v>76</v>
      </c>
      <c r="BC29" s="357" t="str">
        <f>IF(入力!AP16="","",入力!AP16)</f>
        <v>5226</v>
      </c>
      <c r="BD29" s="357"/>
      <c r="BE29" s="357"/>
      <c r="BF29" s="38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1" t="s">
        <v>52</v>
      </c>
      <c r="D33" s="374"/>
      <c r="E33" s="374"/>
      <c r="F33" s="374" t="s">
        <v>53</v>
      </c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 t="s">
        <v>54</v>
      </c>
      <c r="R33" s="374"/>
      <c r="S33" s="374"/>
      <c r="T33" s="374" t="s">
        <v>55</v>
      </c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 t="s">
        <v>56</v>
      </c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 t="s">
        <v>57</v>
      </c>
      <c r="BA33" s="374"/>
      <c r="BB33" s="374"/>
      <c r="BC33" s="374"/>
      <c r="BD33" s="374"/>
      <c r="BE33" s="374"/>
      <c r="BF33" s="375"/>
    </row>
    <row r="34" spans="3:58" ht="15" customHeight="1">
      <c r="C34" s="402" t="str">
        <f>IF(入力!B25="","",入力!B25)</f>
        <v>①</v>
      </c>
      <c r="D34" s="403"/>
      <c r="E34" s="404"/>
      <c r="F34" s="389" t="str">
        <f>IF(入力!C26="","",入力!C25&amp;"　"&amp;入力!E25&amp;"
"&amp;入力!C26&amp;"　"&amp;入力!E26)</f>
        <v>コウダ　ワカナ
甲田　和香菜</v>
      </c>
      <c r="G34" s="390"/>
      <c r="H34" s="390"/>
      <c r="I34" s="390"/>
      <c r="J34" s="390"/>
      <c r="K34" s="390"/>
      <c r="L34" s="390"/>
      <c r="M34" s="390"/>
      <c r="N34" s="390"/>
      <c r="O34" s="390"/>
      <c r="P34" s="391"/>
      <c r="Q34" s="376" t="str">
        <f>IF(入力!G25="","",入力!G25)</f>
        <v>６年</v>
      </c>
      <c r="R34" s="377"/>
      <c r="S34" s="378"/>
      <c r="T34" s="395" t="str">
        <f>IF(入力!I25="","",入力!I25)</f>
        <v>松戸市立新松戸南小学校</v>
      </c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7"/>
      <c r="AJ34" s="376">
        <f>IF(入力!M25="","",入力!M25)</f>
        <v>510199858</v>
      </c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7"/>
      <c r="AV34" s="377"/>
      <c r="AW34" s="377"/>
      <c r="AX34" s="377"/>
      <c r="AY34" s="378"/>
      <c r="AZ34" s="376">
        <f>IF(入力!P25="","",入力!P25)</f>
        <v>155</v>
      </c>
      <c r="BA34" s="377"/>
      <c r="BB34" s="377"/>
      <c r="BC34" s="377"/>
      <c r="BD34" s="377"/>
      <c r="BE34" s="377"/>
      <c r="BF34" s="382"/>
    </row>
    <row r="35" spans="3:58" ht="15" customHeight="1">
      <c r="C35" s="405"/>
      <c r="D35" s="406"/>
      <c r="E35" s="407"/>
      <c r="F35" s="392"/>
      <c r="G35" s="393"/>
      <c r="H35" s="393"/>
      <c r="I35" s="393"/>
      <c r="J35" s="393"/>
      <c r="K35" s="393"/>
      <c r="L35" s="393"/>
      <c r="M35" s="393"/>
      <c r="N35" s="393"/>
      <c r="O35" s="393"/>
      <c r="P35" s="394"/>
      <c r="Q35" s="379"/>
      <c r="R35" s="380"/>
      <c r="S35" s="381"/>
      <c r="T35" s="398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400"/>
      <c r="AJ35" s="379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1"/>
      <c r="AZ35" s="379"/>
      <c r="BA35" s="380"/>
      <c r="BB35" s="380"/>
      <c r="BC35" s="380"/>
      <c r="BD35" s="380"/>
      <c r="BE35" s="380"/>
      <c r="BF35" s="383"/>
    </row>
    <row r="36" spans="3:58" ht="15" customHeight="1">
      <c r="C36" s="402">
        <f>IF(入力!B27="","",入力!B27)</f>
        <v>2</v>
      </c>
      <c r="D36" s="403"/>
      <c r="E36" s="404"/>
      <c r="F36" s="389" t="str">
        <f>IF(入力!C28="","",入力!C27&amp;"　"&amp;入力!E27&amp;"
"&amp;入力!C28&amp;"　"&amp;入力!E28)</f>
        <v>シモムカイ　タマキ
下向井　環</v>
      </c>
      <c r="G36" s="390"/>
      <c r="H36" s="390"/>
      <c r="I36" s="390"/>
      <c r="J36" s="390"/>
      <c r="K36" s="390"/>
      <c r="L36" s="390"/>
      <c r="M36" s="390"/>
      <c r="N36" s="390"/>
      <c r="O36" s="390"/>
      <c r="P36" s="391"/>
      <c r="Q36" s="376" t="str">
        <f>IF(入力!G27="","",入力!G27)</f>
        <v>６年</v>
      </c>
      <c r="R36" s="377"/>
      <c r="S36" s="378"/>
      <c r="T36" s="395" t="str">
        <f>IF(入力!I27="","",入力!I27)</f>
        <v>松戸市立小金小学校</v>
      </c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7"/>
      <c r="AJ36" s="376">
        <f>IF(入力!M27="","",入力!M27)</f>
        <v>510199842</v>
      </c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8"/>
      <c r="AZ36" s="376">
        <f>IF(入力!P27="","",入力!P27)</f>
        <v>170</v>
      </c>
      <c r="BA36" s="377"/>
      <c r="BB36" s="377"/>
      <c r="BC36" s="377"/>
      <c r="BD36" s="377"/>
      <c r="BE36" s="377"/>
      <c r="BF36" s="382"/>
    </row>
    <row r="37" spans="3:58" ht="15" customHeight="1">
      <c r="C37" s="405"/>
      <c r="D37" s="406"/>
      <c r="E37" s="407"/>
      <c r="F37" s="392"/>
      <c r="G37" s="393"/>
      <c r="H37" s="393"/>
      <c r="I37" s="393"/>
      <c r="J37" s="393"/>
      <c r="K37" s="393"/>
      <c r="L37" s="393"/>
      <c r="M37" s="393"/>
      <c r="N37" s="393"/>
      <c r="O37" s="393"/>
      <c r="P37" s="394"/>
      <c r="Q37" s="379"/>
      <c r="R37" s="380"/>
      <c r="S37" s="381"/>
      <c r="T37" s="398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400"/>
      <c r="AJ37" s="379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1"/>
      <c r="AZ37" s="379"/>
      <c r="BA37" s="380"/>
      <c r="BB37" s="380"/>
      <c r="BC37" s="380"/>
      <c r="BD37" s="380"/>
      <c r="BE37" s="380"/>
      <c r="BF37" s="383"/>
    </row>
    <row r="38" spans="3:58" ht="15" customHeight="1">
      <c r="C38" s="402">
        <f>IF(入力!B29="","",入力!B29)</f>
        <v>3</v>
      </c>
      <c r="D38" s="403"/>
      <c r="E38" s="404"/>
      <c r="F38" s="389" t="str">
        <f>IF(入力!C30="","",入力!C29&amp;"　"&amp;入力!E29&amp;"
"&amp;入力!C30&amp;"　"&amp;入力!E30)</f>
        <v>オオミヤ　ハルナ
大宮　春菜</v>
      </c>
      <c r="G38" s="390"/>
      <c r="H38" s="390"/>
      <c r="I38" s="390"/>
      <c r="J38" s="390"/>
      <c r="K38" s="390"/>
      <c r="L38" s="390"/>
      <c r="M38" s="390"/>
      <c r="N38" s="390"/>
      <c r="O38" s="390"/>
      <c r="P38" s="391"/>
      <c r="Q38" s="376" t="str">
        <f>IF(入力!G29="","",入力!G29)</f>
        <v>６年</v>
      </c>
      <c r="R38" s="377"/>
      <c r="S38" s="378"/>
      <c r="T38" s="395" t="str">
        <f>IF(入力!I29="","",入力!I29)</f>
        <v>柏市立大津ヶ丘第二小学校</v>
      </c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7"/>
      <c r="AJ38" s="376">
        <f>IF(入力!M29="","",入力!M29)</f>
        <v>512635949</v>
      </c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8"/>
      <c r="AZ38" s="376">
        <f>IF(入力!P29="","",入力!P29)</f>
        <v>156</v>
      </c>
      <c r="BA38" s="377"/>
      <c r="BB38" s="377"/>
      <c r="BC38" s="377"/>
      <c r="BD38" s="377"/>
      <c r="BE38" s="377"/>
      <c r="BF38" s="382"/>
    </row>
    <row r="39" spans="3:58" ht="15" customHeight="1">
      <c r="C39" s="405"/>
      <c r="D39" s="406"/>
      <c r="E39" s="407"/>
      <c r="F39" s="392"/>
      <c r="G39" s="393"/>
      <c r="H39" s="393"/>
      <c r="I39" s="393"/>
      <c r="J39" s="393"/>
      <c r="K39" s="393"/>
      <c r="L39" s="393"/>
      <c r="M39" s="393"/>
      <c r="N39" s="393"/>
      <c r="O39" s="393"/>
      <c r="P39" s="394"/>
      <c r="Q39" s="379"/>
      <c r="R39" s="380"/>
      <c r="S39" s="381"/>
      <c r="T39" s="398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400"/>
      <c r="AJ39" s="379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1"/>
      <c r="AZ39" s="379"/>
      <c r="BA39" s="380"/>
      <c r="BB39" s="380"/>
      <c r="BC39" s="380"/>
      <c r="BD39" s="380"/>
      <c r="BE39" s="380"/>
      <c r="BF39" s="383"/>
    </row>
    <row r="40" spans="3:58" ht="15" customHeight="1">
      <c r="C40" s="402">
        <f>IF(入力!B31="","",入力!B31)</f>
        <v>4</v>
      </c>
      <c r="D40" s="403"/>
      <c r="E40" s="404"/>
      <c r="F40" s="389" t="str">
        <f>IF(入力!C32="","",入力!C31&amp;"　"&amp;入力!E31&amp;"
"&amp;入力!C32&amp;"　"&amp;入力!E32)</f>
        <v>タカハシ　フミナ
髙橋　史奈</v>
      </c>
      <c r="G40" s="390"/>
      <c r="H40" s="390"/>
      <c r="I40" s="390"/>
      <c r="J40" s="390"/>
      <c r="K40" s="390"/>
      <c r="L40" s="390"/>
      <c r="M40" s="390"/>
      <c r="N40" s="390"/>
      <c r="O40" s="390"/>
      <c r="P40" s="391"/>
      <c r="Q40" s="376" t="str">
        <f>IF(入力!G31="","",入力!G31)</f>
        <v>５年</v>
      </c>
      <c r="R40" s="377"/>
      <c r="S40" s="378"/>
      <c r="T40" s="395" t="str">
        <f>IF(入力!I31="","",入力!I31)</f>
        <v>松戸市立小金小学校</v>
      </c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7"/>
      <c r="AJ40" s="376">
        <f>IF(入力!M31="","",入力!M31)</f>
        <v>514329025</v>
      </c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8"/>
      <c r="AZ40" s="376">
        <f>IF(入力!P31="","",入力!P31)</f>
        <v>152</v>
      </c>
      <c r="BA40" s="377"/>
      <c r="BB40" s="377"/>
      <c r="BC40" s="377"/>
      <c r="BD40" s="377"/>
      <c r="BE40" s="377"/>
      <c r="BF40" s="382"/>
    </row>
    <row r="41" spans="3:58" ht="15" customHeight="1">
      <c r="C41" s="405"/>
      <c r="D41" s="406"/>
      <c r="E41" s="407"/>
      <c r="F41" s="392"/>
      <c r="G41" s="393"/>
      <c r="H41" s="393"/>
      <c r="I41" s="393"/>
      <c r="J41" s="393"/>
      <c r="K41" s="393"/>
      <c r="L41" s="393"/>
      <c r="M41" s="393"/>
      <c r="N41" s="393"/>
      <c r="O41" s="393"/>
      <c r="P41" s="394"/>
      <c r="Q41" s="379"/>
      <c r="R41" s="380"/>
      <c r="S41" s="381"/>
      <c r="T41" s="398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400"/>
      <c r="AJ41" s="379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1"/>
      <c r="AZ41" s="379"/>
      <c r="BA41" s="380"/>
      <c r="BB41" s="380"/>
      <c r="BC41" s="380"/>
      <c r="BD41" s="380"/>
      <c r="BE41" s="380"/>
      <c r="BF41" s="383"/>
    </row>
    <row r="42" spans="3:58" ht="15" customHeight="1">
      <c r="C42" s="402">
        <f>IF(入力!B33="","",入力!B33)</f>
        <v>5</v>
      </c>
      <c r="D42" s="403"/>
      <c r="E42" s="404"/>
      <c r="F42" s="389" t="str">
        <f>IF(入力!C34="","",入力!C33&amp;"　"&amp;入力!E33&amp;"
"&amp;入力!C34&amp;"　"&amp;入力!E34)</f>
        <v>オバタ　イズミ
小畑　泉実</v>
      </c>
      <c r="G42" s="390"/>
      <c r="H42" s="390"/>
      <c r="I42" s="390"/>
      <c r="J42" s="390"/>
      <c r="K42" s="390"/>
      <c r="L42" s="390"/>
      <c r="M42" s="390"/>
      <c r="N42" s="390"/>
      <c r="O42" s="390"/>
      <c r="P42" s="391"/>
      <c r="Q42" s="376" t="str">
        <f>IF(入力!G33="","",入力!G33)</f>
        <v>５年</v>
      </c>
      <c r="R42" s="377"/>
      <c r="S42" s="378"/>
      <c r="T42" s="395" t="str">
        <f>IF(入力!I33="","",入力!I33)</f>
        <v>松戸市立小金小学校</v>
      </c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7"/>
      <c r="AJ42" s="376">
        <f>IF(入力!M33="","",入力!M33)</f>
        <v>514037348</v>
      </c>
      <c r="AK42" s="377"/>
      <c r="AL42" s="377"/>
      <c r="AM42" s="377"/>
      <c r="AN42" s="377"/>
      <c r="AO42" s="377"/>
      <c r="AP42" s="377"/>
      <c r="AQ42" s="377"/>
      <c r="AR42" s="377"/>
      <c r="AS42" s="377"/>
      <c r="AT42" s="377"/>
      <c r="AU42" s="377"/>
      <c r="AV42" s="377"/>
      <c r="AW42" s="377"/>
      <c r="AX42" s="377"/>
      <c r="AY42" s="378"/>
      <c r="AZ42" s="376">
        <f>IF(入力!P33="","",入力!P33)</f>
        <v>151</v>
      </c>
      <c r="BA42" s="377"/>
      <c r="BB42" s="377"/>
      <c r="BC42" s="377"/>
      <c r="BD42" s="377"/>
      <c r="BE42" s="377"/>
      <c r="BF42" s="382"/>
    </row>
    <row r="43" spans="3:58" ht="15" customHeight="1">
      <c r="C43" s="405"/>
      <c r="D43" s="406"/>
      <c r="E43" s="407"/>
      <c r="F43" s="392"/>
      <c r="G43" s="393"/>
      <c r="H43" s="393"/>
      <c r="I43" s="393"/>
      <c r="J43" s="393"/>
      <c r="K43" s="393"/>
      <c r="L43" s="393"/>
      <c r="M43" s="393"/>
      <c r="N43" s="393"/>
      <c r="O43" s="393"/>
      <c r="P43" s="394"/>
      <c r="Q43" s="379"/>
      <c r="R43" s="380"/>
      <c r="S43" s="381"/>
      <c r="T43" s="398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400"/>
      <c r="AJ43" s="379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1"/>
      <c r="AZ43" s="379"/>
      <c r="BA43" s="380"/>
      <c r="BB43" s="380"/>
      <c r="BC43" s="380"/>
      <c r="BD43" s="380"/>
      <c r="BE43" s="380"/>
      <c r="BF43" s="383"/>
    </row>
    <row r="44" spans="3:58" ht="15" customHeight="1">
      <c r="C44" s="402">
        <f>IF(入力!B35="","",入力!B35)</f>
        <v>6</v>
      </c>
      <c r="D44" s="403"/>
      <c r="E44" s="404"/>
      <c r="F44" s="389" t="str">
        <f>IF(入力!C36="","",入力!C35&amp;"　"&amp;入力!E35&amp;"
"&amp;入力!C36&amp;"　"&amp;入力!E36)</f>
        <v>オバタ　キホ
小畑　紀穂</v>
      </c>
      <c r="G44" s="390"/>
      <c r="H44" s="390"/>
      <c r="I44" s="390"/>
      <c r="J44" s="390"/>
      <c r="K44" s="390"/>
      <c r="L44" s="390"/>
      <c r="M44" s="390"/>
      <c r="N44" s="390"/>
      <c r="O44" s="390"/>
      <c r="P44" s="391"/>
      <c r="Q44" s="376" t="str">
        <f>IF(入力!G35="","",入力!G35)</f>
        <v>５年</v>
      </c>
      <c r="R44" s="377"/>
      <c r="S44" s="378"/>
      <c r="T44" s="395" t="str">
        <f>IF(入力!I35="","",入力!I35)</f>
        <v>松戸市立小金小学校</v>
      </c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7"/>
      <c r="AJ44" s="376">
        <f>IF(入力!M35="","",入力!M35)</f>
        <v>514037333</v>
      </c>
      <c r="AK44" s="377"/>
      <c r="AL44" s="377"/>
      <c r="AM44" s="377"/>
      <c r="AN44" s="377"/>
      <c r="AO44" s="377"/>
      <c r="AP44" s="377"/>
      <c r="AQ44" s="377"/>
      <c r="AR44" s="377"/>
      <c r="AS44" s="377"/>
      <c r="AT44" s="377"/>
      <c r="AU44" s="377"/>
      <c r="AV44" s="377"/>
      <c r="AW44" s="377"/>
      <c r="AX44" s="377"/>
      <c r="AY44" s="378"/>
      <c r="AZ44" s="376">
        <f>IF(入力!P35="","",入力!P35)</f>
        <v>150</v>
      </c>
      <c r="BA44" s="377"/>
      <c r="BB44" s="377"/>
      <c r="BC44" s="377"/>
      <c r="BD44" s="377"/>
      <c r="BE44" s="377"/>
      <c r="BF44" s="382"/>
    </row>
    <row r="45" spans="3:58" ht="15" customHeight="1">
      <c r="C45" s="405"/>
      <c r="D45" s="406"/>
      <c r="E45" s="407"/>
      <c r="F45" s="392"/>
      <c r="G45" s="393"/>
      <c r="H45" s="393"/>
      <c r="I45" s="393"/>
      <c r="J45" s="393"/>
      <c r="K45" s="393"/>
      <c r="L45" s="393"/>
      <c r="M45" s="393"/>
      <c r="N45" s="393"/>
      <c r="O45" s="393"/>
      <c r="P45" s="394"/>
      <c r="Q45" s="379"/>
      <c r="R45" s="380"/>
      <c r="S45" s="381"/>
      <c r="T45" s="398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400"/>
      <c r="AJ45" s="379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380"/>
      <c r="AY45" s="381"/>
      <c r="AZ45" s="379"/>
      <c r="BA45" s="380"/>
      <c r="BB45" s="380"/>
      <c r="BC45" s="380"/>
      <c r="BD45" s="380"/>
      <c r="BE45" s="380"/>
      <c r="BF45" s="383"/>
    </row>
    <row r="46" spans="3:58" ht="15" customHeight="1">
      <c r="C46" s="402">
        <f>IF(入力!B37="","",入力!B37)</f>
        <v>7</v>
      </c>
      <c r="D46" s="403"/>
      <c r="E46" s="404"/>
      <c r="F46" s="389" t="str">
        <f>IF(入力!C38="","",入力!C37&amp;"　"&amp;入力!E37&amp;"
"&amp;入力!C38&amp;"　"&amp;入力!E38)</f>
        <v>クボ　サチカ
久保　幸加</v>
      </c>
      <c r="G46" s="390"/>
      <c r="H46" s="390"/>
      <c r="I46" s="390"/>
      <c r="J46" s="390"/>
      <c r="K46" s="390"/>
      <c r="L46" s="390"/>
      <c r="M46" s="390"/>
      <c r="N46" s="390"/>
      <c r="O46" s="390"/>
      <c r="P46" s="391"/>
      <c r="Q46" s="376" t="str">
        <f>IF(入力!G37="","",入力!G37)</f>
        <v>５年</v>
      </c>
      <c r="R46" s="377"/>
      <c r="S46" s="378"/>
      <c r="T46" s="395" t="str">
        <f>IF(入力!I37="","",入力!I37)</f>
        <v>柏市立光が丘小学校</v>
      </c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7"/>
      <c r="AJ46" s="376">
        <f>IF(入力!M37="","",入力!M37)</f>
        <v>514329014</v>
      </c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7"/>
      <c r="AW46" s="377"/>
      <c r="AX46" s="377"/>
      <c r="AY46" s="378"/>
      <c r="AZ46" s="376">
        <f>IF(入力!P37="","",入力!P37)</f>
        <v>146</v>
      </c>
      <c r="BA46" s="377"/>
      <c r="BB46" s="377"/>
      <c r="BC46" s="377"/>
      <c r="BD46" s="377"/>
      <c r="BE46" s="377"/>
      <c r="BF46" s="382"/>
    </row>
    <row r="47" spans="3:58" ht="15" customHeight="1">
      <c r="C47" s="405"/>
      <c r="D47" s="406"/>
      <c r="E47" s="407"/>
      <c r="F47" s="392"/>
      <c r="G47" s="393"/>
      <c r="H47" s="393"/>
      <c r="I47" s="393"/>
      <c r="J47" s="393"/>
      <c r="K47" s="393"/>
      <c r="L47" s="393"/>
      <c r="M47" s="393"/>
      <c r="N47" s="393"/>
      <c r="O47" s="393"/>
      <c r="P47" s="394"/>
      <c r="Q47" s="379"/>
      <c r="R47" s="380"/>
      <c r="S47" s="381"/>
      <c r="T47" s="398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400"/>
      <c r="AJ47" s="379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380"/>
      <c r="AW47" s="380"/>
      <c r="AX47" s="380"/>
      <c r="AY47" s="381"/>
      <c r="AZ47" s="379"/>
      <c r="BA47" s="380"/>
      <c r="BB47" s="380"/>
      <c r="BC47" s="380"/>
      <c r="BD47" s="380"/>
      <c r="BE47" s="380"/>
      <c r="BF47" s="383"/>
    </row>
    <row r="48" spans="3:58" ht="15" customHeight="1">
      <c r="C48" s="402">
        <f>IF(入力!B39="","",入力!B39)</f>
        <v>8</v>
      </c>
      <c r="D48" s="403"/>
      <c r="E48" s="404"/>
      <c r="F48" s="389" t="str">
        <f>IF(入力!C40="","",入力!C39&amp;"　"&amp;入力!E39&amp;"
"&amp;入力!C40&amp;"　"&amp;入力!E40)</f>
        <v>カトウ　チサト
加藤　千聖</v>
      </c>
      <c r="G48" s="390"/>
      <c r="H48" s="390"/>
      <c r="I48" s="390"/>
      <c r="J48" s="390"/>
      <c r="K48" s="390"/>
      <c r="L48" s="390"/>
      <c r="M48" s="390"/>
      <c r="N48" s="390"/>
      <c r="O48" s="390"/>
      <c r="P48" s="391"/>
      <c r="Q48" s="376" t="str">
        <f>IF(入力!G39="","",入力!G39)</f>
        <v>５年</v>
      </c>
      <c r="R48" s="377"/>
      <c r="S48" s="378"/>
      <c r="T48" s="395" t="str">
        <f>IF(入力!I39="","",入力!I39)</f>
        <v>松戸市立根木内小学校</v>
      </c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6"/>
      <c r="AF48" s="396"/>
      <c r="AG48" s="396"/>
      <c r="AH48" s="396"/>
      <c r="AI48" s="397"/>
      <c r="AJ48" s="376">
        <f>IF(入力!M39="","",入力!M39)</f>
        <v>511501867</v>
      </c>
      <c r="AK48" s="377"/>
      <c r="AL48" s="377"/>
      <c r="AM48" s="377"/>
      <c r="AN48" s="377"/>
      <c r="AO48" s="377"/>
      <c r="AP48" s="377"/>
      <c r="AQ48" s="377"/>
      <c r="AR48" s="377"/>
      <c r="AS48" s="377"/>
      <c r="AT48" s="377"/>
      <c r="AU48" s="377"/>
      <c r="AV48" s="377"/>
      <c r="AW48" s="377"/>
      <c r="AX48" s="377"/>
      <c r="AY48" s="378"/>
      <c r="AZ48" s="376">
        <f>IF(入力!P39="","",入力!P39)</f>
        <v>143</v>
      </c>
      <c r="BA48" s="377"/>
      <c r="BB48" s="377"/>
      <c r="BC48" s="377"/>
      <c r="BD48" s="377"/>
      <c r="BE48" s="377"/>
      <c r="BF48" s="382"/>
    </row>
    <row r="49" spans="3:58" ht="15" customHeight="1">
      <c r="C49" s="405"/>
      <c r="D49" s="406"/>
      <c r="E49" s="407"/>
      <c r="F49" s="392"/>
      <c r="G49" s="393"/>
      <c r="H49" s="393"/>
      <c r="I49" s="393"/>
      <c r="J49" s="393"/>
      <c r="K49" s="393"/>
      <c r="L49" s="393"/>
      <c r="M49" s="393"/>
      <c r="N49" s="393"/>
      <c r="O49" s="393"/>
      <c r="P49" s="394"/>
      <c r="Q49" s="379"/>
      <c r="R49" s="380"/>
      <c r="S49" s="381"/>
      <c r="T49" s="398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400"/>
      <c r="AJ49" s="379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380"/>
      <c r="AY49" s="381"/>
      <c r="AZ49" s="379"/>
      <c r="BA49" s="380"/>
      <c r="BB49" s="380"/>
      <c r="BC49" s="380"/>
      <c r="BD49" s="380"/>
      <c r="BE49" s="380"/>
      <c r="BF49" s="383"/>
    </row>
    <row r="50" spans="3:58" ht="15" customHeight="1">
      <c r="C50" s="402">
        <f>IF(入力!B41="","",入力!B41)</f>
        <v>9</v>
      </c>
      <c r="D50" s="403"/>
      <c r="E50" s="404"/>
      <c r="F50" s="389" t="str">
        <f>IF(入力!C42="","",入力!C41&amp;"　"&amp;入力!E41&amp;"
"&amp;入力!C42&amp;"　"&amp;入力!E42)</f>
        <v>タゴ　スズカ
田子　涼風</v>
      </c>
      <c r="G50" s="390"/>
      <c r="H50" s="390"/>
      <c r="I50" s="390"/>
      <c r="J50" s="390"/>
      <c r="K50" s="390"/>
      <c r="L50" s="390"/>
      <c r="M50" s="390"/>
      <c r="N50" s="390"/>
      <c r="O50" s="390"/>
      <c r="P50" s="391"/>
      <c r="Q50" s="376" t="str">
        <f>IF(入力!G41="","",入力!G41)</f>
        <v>５年</v>
      </c>
      <c r="R50" s="377"/>
      <c r="S50" s="378"/>
      <c r="T50" s="395" t="str">
        <f>IF(入力!I41="","",入力!I41)</f>
        <v>流山市立南流山小学校</v>
      </c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7"/>
      <c r="AJ50" s="376">
        <f>IF(入力!M41="","",入力!M41)</f>
        <v>511298265</v>
      </c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8"/>
      <c r="AZ50" s="376">
        <f>IF(入力!P41="","",入力!P41)</f>
        <v>140</v>
      </c>
      <c r="BA50" s="377"/>
      <c r="BB50" s="377"/>
      <c r="BC50" s="377"/>
      <c r="BD50" s="377"/>
      <c r="BE50" s="377"/>
      <c r="BF50" s="382"/>
    </row>
    <row r="51" spans="3:58" ht="15" customHeight="1">
      <c r="C51" s="405"/>
      <c r="D51" s="406"/>
      <c r="E51" s="407"/>
      <c r="F51" s="392"/>
      <c r="G51" s="393"/>
      <c r="H51" s="393"/>
      <c r="I51" s="393"/>
      <c r="J51" s="393"/>
      <c r="K51" s="393"/>
      <c r="L51" s="393"/>
      <c r="M51" s="393"/>
      <c r="N51" s="393"/>
      <c r="O51" s="393"/>
      <c r="P51" s="394"/>
      <c r="Q51" s="379"/>
      <c r="R51" s="380"/>
      <c r="S51" s="381"/>
      <c r="T51" s="398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400"/>
      <c r="AJ51" s="379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380"/>
      <c r="AY51" s="381"/>
      <c r="AZ51" s="379"/>
      <c r="BA51" s="380"/>
      <c r="BB51" s="380"/>
      <c r="BC51" s="380"/>
      <c r="BD51" s="380"/>
      <c r="BE51" s="380"/>
      <c r="BF51" s="383"/>
    </row>
    <row r="52" spans="3:58" ht="15" customHeight="1">
      <c r="C52" s="402">
        <f>IF(入力!B43="","",入力!B43)</f>
        <v>10</v>
      </c>
      <c r="D52" s="403"/>
      <c r="E52" s="404"/>
      <c r="F52" s="389" t="str">
        <f>IF(入力!C44="","",入力!C43&amp;"　"&amp;入力!E43&amp;"
"&amp;入力!C44&amp;"　"&amp;入力!E44)</f>
        <v>オオミヤ　メイ
大宮　萌生</v>
      </c>
      <c r="G52" s="390"/>
      <c r="H52" s="390"/>
      <c r="I52" s="390"/>
      <c r="J52" s="390"/>
      <c r="K52" s="390"/>
      <c r="L52" s="390"/>
      <c r="M52" s="390"/>
      <c r="N52" s="390"/>
      <c r="O52" s="390"/>
      <c r="P52" s="391"/>
      <c r="Q52" s="376" t="str">
        <f>IF(入力!G43="","",入力!G43)</f>
        <v>２年</v>
      </c>
      <c r="R52" s="377"/>
      <c r="S52" s="378"/>
      <c r="T52" s="395" t="str">
        <f>IF(入力!I43="","",入力!I43)</f>
        <v>柏市立大津ヶ丘第二小学校</v>
      </c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7"/>
      <c r="AJ52" s="376">
        <f>IF(入力!M43="","",入力!M43)</f>
        <v>514635802</v>
      </c>
      <c r="AK52" s="377"/>
      <c r="AL52" s="377"/>
      <c r="AM52" s="377"/>
      <c r="AN52" s="377"/>
      <c r="AO52" s="377"/>
      <c r="AP52" s="377"/>
      <c r="AQ52" s="377"/>
      <c r="AR52" s="377"/>
      <c r="AS52" s="377"/>
      <c r="AT52" s="377"/>
      <c r="AU52" s="377"/>
      <c r="AV52" s="377"/>
      <c r="AW52" s="377"/>
      <c r="AX52" s="377"/>
      <c r="AY52" s="378"/>
      <c r="AZ52" s="376">
        <f>IF(入力!P43="","",入力!P43)</f>
        <v>135</v>
      </c>
      <c r="BA52" s="377"/>
      <c r="BB52" s="377"/>
      <c r="BC52" s="377"/>
      <c r="BD52" s="377"/>
      <c r="BE52" s="377"/>
      <c r="BF52" s="382"/>
    </row>
    <row r="53" spans="3:58" ht="15" customHeight="1">
      <c r="C53" s="405"/>
      <c r="D53" s="406"/>
      <c r="E53" s="407"/>
      <c r="F53" s="392"/>
      <c r="G53" s="393"/>
      <c r="H53" s="393"/>
      <c r="I53" s="393"/>
      <c r="J53" s="393"/>
      <c r="K53" s="393"/>
      <c r="L53" s="393"/>
      <c r="M53" s="393"/>
      <c r="N53" s="393"/>
      <c r="O53" s="393"/>
      <c r="P53" s="394"/>
      <c r="Q53" s="379"/>
      <c r="R53" s="380"/>
      <c r="S53" s="381"/>
      <c r="T53" s="398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400"/>
      <c r="AJ53" s="379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1"/>
      <c r="AZ53" s="379"/>
      <c r="BA53" s="380"/>
      <c r="BB53" s="380"/>
      <c r="BC53" s="380"/>
      <c r="BD53" s="380"/>
      <c r="BE53" s="380"/>
      <c r="BF53" s="383"/>
    </row>
    <row r="54" spans="3:58" ht="15" customHeight="1">
      <c r="C54" s="402">
        <f>IF(入力!B45="","",入力!B45)</f>
        <v>11</v>
      </c>
      <c r="D54" s="403"/>
      <c r="E54" s="404"/>
      <c r="F54" s="389" t="str">
        <f>IF(入力!C46="","",入力!C45&amp;"　"&amp;入力!E45&amp;"
"&amp;入力!C46&amp;"　"&amp;入力!E46)</f>
        <v>タカハシ　リナ
髙橋　莉奈</v>
      </c>
      <c r="G54" s="390"/>
      <c r="H54" s="390"/>
      <c r="I54" s="390"/>
      <c r="J54" s="390"/>
      <c r="K54" s="390"/>
      <c r="L54" s="390"/>
      <c r="M54" s="390"/>
      <c r="N54" s="390"/>
      <c r="O54" s="390"/>
      <c r="P54" s="391"/>
      <c r="Q54" s="376" t="str">
        <f>IF(入力!G45="","",入力!G45)</f>
        <v>２年</v>
      </c>
      <c r="R54" s="377"/>
      <c r="S54" s="378"/>
      <c r="T54" s="395" t="str">
        <f>IF(入力!I45="","",入力!I45)</f>
        <v>松戸市立小金小学校</v>
      </c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6"/>
      <c r="AH54" s="396"/>
      <c r="AI54" s="397"/>
      <c r="AJ54" s="376">
        <f>IF(入力!M45="","",入力!M45)</f>
        <v>514635811</v>
      </c>
      <c r="AK54" s="377"/>
      <c r="AL54" s="377"/>
      <c r="AM54" s="377"/>
      <c r="AN54" s="377"/>
      <c r="AO54" s="377"/>
      <c r="AP54" s="377"/>
      <c r="AQ54" s="377"/>
      <c r="AR54" s="377"/>
      <c r="AS54" s="377"/>
      <c r="AT54" s="377"/>
      <c r="AU54" s="377"/>
      <c r="AV54" s="377"/>
      <c r="AW54" s="377"/>
      <c r="AX54" s="377"/>
      <c r="AY54" s="378"/>
      <c r="AZ54" s="376">
        <f>IF(入力!P45="","",入力!P45)</f>
        <v>132</v>
      </c>
      <c r="BA54" s="377"/>
      <c r="BB54" s="377"/>
      <c r="BC54" s="377"/>
      <c r="BD54" s="377"/>
      <c r="BE54" s="377"/>
      <c r="BF54" s="382"/>
    </row>
    <row r="55" spans="3:58" ht="15" customHeight="1">
      <c r="C55" s="405"/>
      <c r="D55" s="406"/>
      <c r="E55" s="407"/>
      <c r="F55" s="392"/>
      <c r="G55" s="393"/>
      <c r="H55" s="393"/>
      <c r="I55" s="393"/>
      <c r="J55" s="393"/>
      <c r="K55" s="393"/>
      <c r="L55" s="393"/>
      <c r="M55" s="393"/>
      <c r="N55" s="393"/>
      <c r="O55" s="393"/>
      <c r="P55" s="394"/>
      <c r="Q55" s="379"/>
      <c r="R55" s="380"/>
      <c r="S55" s="381"/>
      <c r="T55" s="398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400"/>
      <c r="AJ55" s="379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380"/>
      <c r="AY55" s="381"/>
      <c r="AZ55" s="379"/>
      <c r="BA55" s="380"/>
      <c r="BB55" s="380"/>
      <c r="BC55" s="380"/>
      <c r="BD55" s="380"/>
      <c r="BE55" s="380"/>
      <c r="BF55" s="383"/>
    </row>
    <row r="56" spans="3:58" ht="15" customHeight="1">
      <c r="C56" s="402">
        <f>IF(入力!B47="","",入力!B47)</f>
        <v>12</v>
      </c>
      <c r="D56" s="403"/>
      <c r="E56" s="404"/>
      <c r="F56" s="389" t="str">
        <f>IF(入力!C48="","",入力!C47&amp;"　"&amp;入力!E47&amp;"
"&amp;入力!C48&amp;"　"&amp;入力!E48)</f>
        <v>サカイ　ラナ
酒井　来和</v>
      </c>
      <c r="G56" s="390"/>
      <c r="H56" s="390"/>
      <c r="I56" s="390"/>
      <c r="J56" s="390"/>
      <c r="K56" s="390"/>
      <c r="L56" s="390"/>
      <c r="M56" s="390"/>
      <c r="N56" s="390"/>
      <c r="O56" s="390"/>
      <c r="P56" s="391"/>
      <c r="Q56" s="376" t="str">
        <f>IF(入力!G47="","",入力!G47)</f>
        <v>４年</v>
      </c>
      <c r="R56" s="377"/>
      <c r="S56" s="378"/>
      <c r="T56" s="395" t="str">
        <f>IF(入力!I47="","",入力!I47)</f>
        <v>松戸市立根木内小学校</v>
      </c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7"/>
      <c r="AJ56" s="376">
        <f>IF(入力!M47="","",入力!M47)</f>
        <v>514867442</v>
      </c>
      <c r="AK56" s="377"/>
      <c r="AL56" s="377"/>
      <c r="AM56" s="377"/>
      <c r="AN56" s="377"/>
      <c r="AO56" s="377"/>
      <c r="AP56" s="377"/>
      <c r="AQ56" s="377"/>
      <c r="AR56" s="377"/>
      <c r="AS56" s="377"/>
      <c r="AT56" s="377"/>
      <c r="AU56" s="377"/>
      <c r="AV56" s="377"/>
      <c r="AW56" s="377"/>
      <c r="AX56" s="377"/>
      <c r="AY56" s="378"/>
      <c r="AZ56" s="376">
        <f>IF(入力!P47="","",入力!P47)</f>
        <v>140</v>
      </c>
      <c r="BA56" s="377"/>
      <c r="BB56" s="377"/>
      <c r="BC56" s="377"/>
      <c r="BD56" s="377"/>
      <c r="BE56" s="377"/>
      <c r="BF56" s="382"/>
    </row>
    <row r="57" spans="3:58" ht="15" customHeight="1" thickBot="1">
      <c r="C57" s="408"/>
      <c r="D57" s="409"/>
      <c r="E57" s="410"/>
      <c r="F57" s="411"/>
      <c r="G57" s="412"/>
      <c r="H57" s="412"/>
      <c r="I57" s="412"/>
      <c r="J57" s="412"/>
      <c r="K57" s="412"/>
      <c r="L57" s="412"/>
      <c r="M57" s="412"/>
      <c r="N57" s="412"/>
      <c r="O57" s="412"/>
      <c r="P57" s="413"/>
      <c r="Q57" s="414"/>
      <c r="R57" s="415"/>
      <c r="S57" s="416"/>
      <c r="T57" s="417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9"/>
      <c r="AJ57" s="414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6"/>
      <c r="AZ57" s="414"/>
      <c r="BA57" s="415"/>
      <c r="BB57" s="415"/>
      <c r="BC57" s="415"/>
      <c r="BD57" s="415"/>
      <c r="BE57" s="415"/>
      <c r="BF57" s="4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 t="s">
        <v>63</v>
      </c>
      <c r="BF63" s="28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tabSelected="1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1" t="s">
        <v>25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5" customHeight="1">
      <c r="A2" s="249" t="s">
        <v>0</v>
      </c>
      <c r="B2" s="249"/>
      <c r="C2" s="250" t="str">
        <f>IF(入力!C3="","",入力!C3)</f>
        <v>小金原JVCブルーウィングス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45" customHeight="1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18</v>
      </c>
      <c r="B4" s="249"/>
      <c r="C4" s="251">
        <f>IF(入力!C4="","",IF(入力!C5="",入力!C4,入力!C4&amp;"　　"&amp;入力!C5))</f>
        <v>4304876801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手嶋　　吾郎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507224886</v>
      </c>
      <c r="H7" s="258"/>
      <c r="I7" s="258"/>
      <c r="J7" s="258">
        <f>IF(入力!J7="","",入力!J7)</f>
        <v>15978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49" t="s">
        <v>19</v>
      </c>
      <c r="B9" s="249"/>
      <c r="C9" s="261" t="str">
        <f>IF(入力!C10="","",入力!C10&amp;"　"&amp;入力!E10)</f>
        <v>慶野　敬志</v>
      </c>
      <c r="D9" s="262"/>
      <c r="E9" s="262"/>
      <c r="F9" s="262"/>
      <c r="G9" s="258">
        <f>IF(入力!G9="","",入力!G9)</f>
        <v>507288023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49" t="s">
        <v>20</v>
      </c>
      <c r="B11" s="249"/>
      <c r="C11" s="261" t="str">
        <f>IF(入力!C12="","",入力!C12&amp;"　"&amp;入力!E12)</f>
        <v/>
      </c>
      <c r="D11" s="262"/>
      <c r="E11" s="262"/>
      <c r="F11" s="262"/>
      <c r="G11" s="258" t="str">
        <f>IF(入力!G11="","",入力!G11)</f>
        <v/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/>
      </c>
      <c r="D13" s="262"/>
      <c r="E13" s="262"/>
      <c r="F13" s="262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9"/>
      <c r="B14" s="249"/>
      <c r="C14" s="263"/>
      <c r="D14" s="264"/>
      <c r="E14" s="264"/>
      <c r="F14" s="264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9" t="s">
        <v>5</v>
      </c>
      <c r="B15" s="249"/>
      <c r="C15" s="261" t="str">
        <f>IF(入力!C16="","",入力!C16&amp;"　"&amp;入力!E16)</f>
        <v>手嶋　吾郎</v>
      </c>
      <c r="D15" s="262"/>
      <c r="E15" s="262"/>
      <c r="F15" s="259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9"/>
      <c r="B16" s="249"/>
      <c r="C16" s="263"/>
      <c r="D16" s="264"/>
      <c r="E16" s="264"/>
      <c r="F16" s="260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49" t="s">
        <v>6</v>
      </c>
      <c r="B17" s="249"/>
      <c r="C17" s="250" t="str">
        <f>IF(入力!C17="","",入力!C17&amp;"　"&amp;入力!E17)</f>
        <v>千葉県松戸市小金原８－１－２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9" t="s">
        <v>7</v>
      </c>
      <c r="B19" s="249"/>
      <c r="C19" s="250" t="str">
        <f>IF(入力!C19="","",入力!C19&amp;"　"&amp;入力!E19)</f>
        <v>047-344-5226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9" t="s">
        <v>8</v>
      </c>
      <c r="B21" s="249"/>
      <c r="C21" s="250" t="str">
        <f>IF(入力!C21="","",入力!C21&amp;"－"&amp;入力!E21&amp;"－"&amp;入力!G21)</f>
        <v>90－3409－7006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21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①</v>
      </c>
      <c r="C25" s="261" t="str">
        <f>IF(入力!C26="","",入力!C26&amp;"　"&amp;入力!E26)</f>
        <v>甲田　和香菜</v>
      </c>
      <c r="D25" s="262"/>
      <c r="E25" s="262"/>
      <c r="F25" s="262"/>
      <c r="G25" s="249" t="str">
        <f>IF(入力!G25="","",入力!G25)</f>
        <v>６年</v>
      </c>
      <c r="H25" s="249" t="str">
        <f>IF(入力!H25="","",入力!H25)</f>
        <v/>
      </c>
      <c r="I25" s="249" t="str">
        <f>IF(入力!I25="","",入力!I25)</f>
        <v>松戸市立新松戸南小学校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510199858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2</v>
      </c>
      <c r="C27" s="261" t="str">
        <f>IF(入力!C28="","",入力!C28&amp;"　"&amp;入力!E28)</f>
        <v>下向井　環</v>
      </c>
      <c r="D27" s="262"/>
      <c r="E27" s="262"/>
      <c r="F27" s="262"/>
      <c r="G27" s="249" t="str">
        <f>IF(入力!G27="","",入力!G27)</f>
        <v>６年</v>
      </c>
      <c r="H27" s="249" t="str">
        <f>IF(入力!H27="","",入力!H27)</f>
        <v/>
      </c>
      <c r="I27" s="249" t="str">
        <f>IF(入力!I27="","",入力!I27)</f>
        <v>松戸市立小金小学校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510199842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大宮　春菜</v>
      </c>
      <c r="D29" s="262"/>
      <c r="E29" s="262"/>
      <c r="F29" s="262"/>
      <c r="G29" s="249" t="str">
        <f>IF(入力!G29="","",入力!G29)</f>
        <v>６年</v>
      </c>
      <c r="H29" s="249" t="str">
        <f>IF(入力!H29="","",入力!H29)</f>
        <v/>
      </c>
      <c r="I29" s="249" t="str">
        <f>IF(入力!I29="","",入力!I29)</f>
        <v>柏市立大津ヶ丘第二小学校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512635949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髙橋　史奈</v>
      </c>
      <c r="D31" s="262"/>
      <c r="E31" s="262"/>
      <c r="F31" s="262"/>
      <c r="G31" s="249" t="str">
        <f>IF(入力!G31="","",入力!G31)</f>
        <v>５年</v>
      </c>
      <c r="H31" s="249" t="str">
        <f>IF(入力!H31="","",入力!H31)</f>
        <v/>
      </c>
      <c r="I31" s="249" t="str">
        <f>IF(入力!I31="","",入力!I31)</f>
        <v>松戸市立小金小学校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514329025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5</v>
      </c>
      <c r="C33" s="261" t="str">
        <f>IF(入力!C34="","",入力!C34&amp;"　"&amp;入力!E34)</f>
        <v>小畑　泉実</v>
      </c>
      <c r="D33" s="262"/>
      <c r="E33" s="262"/>
      <c r="F33" s="262"/>
      <c r="G33" s="249" t="str">
        <f>IF(入力!G33="","",入力!G33)</f>
        <v>５年</v>
      </c>
      <c r="H33" s="249" t="str">
        <f>IF(入力!H33="","",入力!H33)</f>
        <v/>
      </c>
      <c r="I33" s="249" t="str">
        <f>IF(入力!I33="","",入力!I33)</f>
        <v>松戸市立小金小学校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514037348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6</v>
      </c>
      <c r="C35" s="261" t="str">
        <f>IF(入力!C36="","",入力!C36&amp;"　"&amp;入力!E36)</f>
        <v>小畑　紀穂</v>
      </c>
      <c r="D35" s="262"/>
      <c r="E35" s="262"/>
      <c r="F35" s="262"/>
      <c r="G35" s="249" t="str">
        <f>IF(入力!G35="","",入力!G35)</f>
        <v>５年</v>
      </c>
      <c r="H35" s="249" t="str">
        <f>IF(入力!H35="","",入力!H35)</f>
        <v/>
      </c>
      <c r="I35" s="249" t="str">
        <f>IF(入力!I35="","",入力!I35)</f>
        <v>松戸市立小金小学校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514037333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7</v>
      </c>
      <c r="C37" s="261" t="str">
        <f>IF(入力!C38="","",入力!C38&amp;"　"&amp;入力!E38)</f>
        <v>久保　幸加</v>
      </c>
      <c r="D37" s="262"/>
      <c r="E37" s="262"/>
      <c r="F37" s="262"/>
      <c r="G37" s="249" t="str">
        <f>IF(入力!G37="","",入力!G37)</f>
        <v>５年</v>
      </c>
      <c r="H37" s="249" t="str">
        <f>IF(入力!H37="","",入力!H37)</f>
        <v/>
      </c>
      <c r="I37" s="249" t="str">
        <f>IF(入力!I37="","",入力!I37)</f>
        <v>柏市立光が丘小学校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514329014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8</v>
      </c>
      <c r="C39" s="261" t="str">
        <f>IF(入力!C40="","",入力!C40&amp;"　"&amp;入力!E40)</f>
        <v>加藤　千聖</v>
      </c>
      <c r="D39" s="262"/>
      <c r="E39" s="262"/>
      <c r="F39" s="262"/>
      <c r="G39" s="249" t="str">
        <f>IF(入力!G39="","",入力!G39)</f>
        <v>５年</v>
      </c>
      <c r="H39" s="249" t="str">
        <f>IF(入力!H39="","",入力!H39)</f>
        <v/>
      </c>
      <c r="I39" s="249" t="str">
        <f>IF(入力!I39="","",入力!I39)</f>
        <v>松戸市立根木内小学校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511501867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田子　涼風</v>
      </c>
      <c r="D41" s="262"/>
      <c r="E41" s="262"/>
      <c r="F41" s="262"/>
      <c r="G41" s="249" t="str">
        <f>IF(入力!G41="","",入力!G41)</f>
        <v>５年</v>
      </c>
      <c r="H41" s="249" t="str">
        <f>IF(入力!H41="","",入力!H41)</f>
        <v/>
      </c>
      <c r="I41" s="249" t="str">
        <f>IF(入力!I41="","",入力!I41)</f>
        <v>流山市立南流山小学校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511298265</v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大宮　萌生</v>
      </c>
      <c r="D43" s="262"/>
      <c r="E43" s="262"/>
      <c r="F43" s="262"/>
      <c r="G43" s="249" t="str">
        <f>IF(入力!G43="","",入力!G43)</f>
        <v>２年</v>
      </c>
      <c r="H43" s="249" t="str">
        <f>IF(入力!H43="","",入力!H43)</f>
        <v/>
      </c>
      <c r="I43" s="249" t="str">
        <f>IF(入力!I43="","",入力!I43)</f>
        <v>柏市立大津ヶ丘第二小学校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514635802</v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髙橋　莉奈</v>
      </c>
      <c r="D45" s="262"/>
      <c r="E45" s="262"/>
      <c r="F45" s="262"/>
      <c r="G45" s="249" t="str">
        <f>IF(入力!G45="","",入力!G45)</f>
        <v>２年</v>
      </c>
      <c r="H45" s="249" t="str">
        <f>IF(入力!H45="","",入力!H45)</f>
        <v/>
      </c>
      <c r="I45" s="249" t="str">
        <f>IF(入力!I45="","",入力!I45)</f>
        <v>松戸市立小金小学校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514635811</v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酒井　来和</v>
      </c>
      <c r="D47" s="262"/>
      <c r="E47" s="262"/>
      <c r="F47" s="262"/>
      <c r="G47" s="249" t="str">
        <f>IF(入力!G47="","",入力!G47)</f>
        <v>４年</v>
      </c>
      <c r="H47" s="249" t="str">
        <f>IF(入力!H47="","",入力!H47)</f>
        <v/>
      </c>
      <c r="I47" s="249" t="str">
        <f>IF(入力!I47="","",入力!I47)</f>
        <v>松戸市立根木内小学校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514867442</v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>
        <f>IF(入力!B49="","",入力!B49)</f>
        <v>13</v>
      </c>
      <c r="C49" s="261" t="str">
        <f>IF(入力!C50="","",入力!C50&amp;"　"&amp;入力!E50)</f>
        <v>小宮　萌生</v>
      </c>
      <c r="D49" s="262"/>
      <c r="E49" s="262"/>
      <c r="F49" s="262"/>
      <c r="G49" s="249" t="str">
        <f>IF(入力!G49="","",入力!G49)</f>
        <v>３年</v>
      </c>
      <c r="H49" s="249" t="str">
        <f>IF(入力!H49="","",入力!H49)</f>
        <v/>
      </c>
      <c r="I49" s="249" t="str">
        <f>IF(入力!I49="","",入力!I49)</f>
        <v>流山市立東小学校</v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>
        <f>IF(入力!M49="","",入力!M49)</f>
        <v>515655908</v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63"/>
      <c r="D50" s="264"/>
      <c r="E50" s="264"/>
      <c r="F50" s="264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>
        <f>IF(入力!B51="","",入力!B51)</f>
        <v>14</v>
      </c>
      <c r="C51" s="261" t="str">
        <f>IF(入力!C52="","",入力!C52&amp;"　"&amp;入力!E52)</f>
        <v>中里　夢</v>
      </c>
      <c r="D51" s="262"/>
      <c r="E51" s="262"/>
      <c r="F51" s="262"/>
      <c r="G51" s="249" t="str">
        <f>IF(入力!G51="","",入力!G51)</f>
        <v>２年</v>
      </c>
      <c r="H51" s="249" t="str">
        <f>IF(入力!H51="","",入力!H51)</f>
        <v/>
      </c>
      <c r="I51" s="249" t="str">
        <f>IF(入力!I51="","",入力!I51)</f>
        <v>流山市立東小学校</v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>
        <f>IF(入力!M51="","",入力!M51)</f>
        <v>515655897</v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63"/>
      <c r="D52" s="264"/>
      <c r="E52" s="264"/>
      <c r="F52" s="264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1" t="s">
        <v>26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5" customHeight="1">
      <c r="A2" s="249" t="s">
        <v>0</v>
      </c>
      <c r="B2" s="249"/>
      <c r="C2" s="250" t="str">
        <f>IF(入力!C3="","",入力!C3)</f>
        <v>小金原JVCブルーウィングス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45" customHeight="1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18</v>
      </c>
      <c r="B4" s="249"/>
      <c r="C4" s="251">
        <f>IF(入力!C4="","",IF(入力!C5="",入力!C4,入力!C4&amp;"　　"&amp;入力!C5))</f>
        <v>4304876801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手嶋　　吾郎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507224886</v>
      </c>
      <c r="H7" s="258"/>
      <c r="I7" s="258"/>
      <c r="J7" s="258">
        <f>IF(入力!J7="","",入力!J7)</f>
        <v>15978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>
      <c r="A9" s="249" t="s">
        <v>19</v>
      </c>
      <c r="B9" s="249"/>
      <c r="C9" s="261" t="str">
        <f>IF(入力!C10="","",入力!C10&amp;"　"&amp;入力!E10)</f>
        <v>慶野　敬志</v>
      </c>
      <c r="D9" s="262"/>
      <c r="E9" s="262"/>
      <c r="F9" s="262"/>
      <c r="G9" s="258">
        <f>IF(入力!G9="","",入力!G9)</f>
        <v>507288023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>
      <c r="A11" s="249" t="s">
        <v>20</v>
      </c>
      <c r="B11" s="249"/>
      <c r="C11" s="261" t="str">
        <f>IF(入力!C12="","",入力!C12&amp;"　"&amp;入力!E12)</f>
        <v/>
      </c>
      <c r="D11" s="262"/>
      <c r="E11" s="262"/>
      <c r="F11" s="262"/>
      <c r="G11" s="258" t="str">
        <f>IF(入力!G11="","",入力!G11)</f>
        <v/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/>
      </c>
      <c r="D13" s="262"/>
      <c r="E13" s="262"/>
      <c r="F13" s="262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49"/>
      <c r="B14" s="249"/>
      <c r="C14" s="263"/>
      <c r="D14" s="264"/>
      <c r="E14" s="264"/>
      <c r="F14" s="264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49" t="s">
        <v>5</v>
      </c>
      <c r="B15" s="249"/>
      <c r="C15" s="261" t="str">
        <f>IF(入力!C16="","",入力!C16&amp;"　"&amp;入力!E16)</f>
        <v>手嶋　吾郎</v>
      </c>
      <c r="D15" s="262"/>
      <c r="E15" s="262"/>
      <c r="F15" s="259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49"/>
      <c r="B16" s="249"/>
      <c r="C16" s="263"/>
      <c r="D16" s="264"/>
      <c r="E16" s="264"/>
      <c r="F16" s="260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49" t="s">
        <v>6</v>
      </c>
      <c r="B17" s="249"/>
      <c r="C17" s="250" t="str">
        <f>IF(入力!C17="","",入力!C17&amp;"　"&amp;入力!E17)</f>
        <v>千葉県松戸市小金原８－１－２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5" customHeight="1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5" customHeight="1">
      <c r="A19" s="249" t="s">
        <v>7</v>
      </c>
      <c r="B19" s="249"/>
      <c r="C19" s="250" t="str">
        <f>IF(入力!C19="","",入力!C19&amp;"　"&amp;入力!E19)</f>
        <v>047-344-5226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5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5" customHeight="1">
      <c r="A21" s="249" t="s">
        <v>8</v>
      </c>
      <c r="B21" s="249"/>
      <c r="C21" s="250" t="str">
        <f>IF(入力!C21="","",入力!C21&amp;"－"&amp;入力!E21&amp;"－"&amp;入力!G21)</f>
        <v>90－3409－7006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5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21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①</v>
      </c>
      <c r="C25" s="261" t="str">
        <f>IF(入力!C26="","",入力!C26&amp;"　"&amp;入力!E26)</f>
        <v>甲田　和香菜</v>
      </c>
      <c r="D25" s="262"/>
      <c r="E25" s="262"/>
      <c r="F25" s="262"/>
      <c r="G25" s="249" t="str">
        <f>IF(入力!G25="","",入力!G25)</f>
        <v>６年</v>
      </c>
      <c r="H25" s="249" t="str">
        <f>IF(入力!H25="","",入力!H25)</f>
        <v/>
      </c>
      <c r="I25" s="249" t="str">
        <f>IF(入力!I25="","",入力!I25)</f>
        <v>松戸市立新松戸南小学校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510199858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2</v>
      </c>
      <c r="C27" s="261" t="str">
        <f>IF(入力!C28="","",入力!C28&amp;"　"&amp;入力!E28)</f>
        <v>下向井　環</v>
      </c>
      <c r="D27" s="262"/>
      <c r="E27" s="262"/>
      <c r="F27" s="262"/>
      <c r="G27" s="249" t="str">
        <f>IF(入力!G27="","",入力!G27)</f>
        <v>６年</v>
      </c>
      <c r="H27" s="249" t="str">
        <f>IF(入力!H27="","",入力!H27)</f>
        <v/>
      </c>
      <c r="I27" s="249" t="str">
        <f>IF(入力!I27="","",入力!I27)</f>
        <v>松戸市立小金小学校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510199842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大宮　春菜</v>
      </c>
      <c r="D29" s="262"/>
      <c r="E29" s="262"/>
      <c r="F29" s="262"/>
      <c r="G29" s="249" t="str">
        <f>IF(入力!G29="","",入力!G29)</f>
        <v>６年</v>
      </c>
      <c r="H29" s="249" t="str">
        <f>IF(入力!H29="","",入力!H29)</f>
        <v/>
      </c>
      <c r="I29" s="249" t="str">
        <f>IF(入力!I29="","",入力!I29)</f>
        <v>柏市立大津ヶ丘第二小学校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512635949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髙橋　史奈</v>
      </c>
      <c r="D31" s="262"/>
      <c r="E31" s="262"/>
      <c r="F31" s="262"/>
      <c r="G31" s="249" t="str">
        <f>IF(入力!G31="","",入力!G31)</f>
        <v>５年</v>
      </c>
      <c r="H31" s="249" t="str">
        <f>IF(入力!H31="","",入力!H31)</f>
        <v/>
      </c>
      <c r="I31" s="249" t="str">
        <f>IF(入力!I31="","",入力!I31)</f>
        <v>松戸市立小金小学校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514329025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5</v>
      </c>
      <c r="C33" s="261" t="str">
        <f>IF(入力!C34="","",入力!C34&amp;"　"&amp;入力!E34)</f>
        <v>小畑　泉実</v>
      </c>
      <c r="D33" s="262"/>
      <c r="E33" s="262"/>
      <c r="F33" s="262"/>
      <c r="G33" s="249" t="str">
        <f>IF(入力!G33="","",入力!G33)</f>
        <v>５年</v>
      </c>
      <c r="H33" s="249" t="str">
        <f>IF(入力!H33="","",入力!H33)</f>
        <v/>
      </c>
      <c r="I33" s="249" t="str">
        <f>IF(入力!I33="","",入力!I33)</f>
        <v>松戸市立小金小学校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514037348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6</v>
      </c>
      <c r="C35" s="261" t="str">
        <f>IF(入力!C36="","",入力!C36&amp;"　"&amp;入力!E36)</f>
        <v>小畑　紀穂</v>
      </c>
      <c r="D35" s="262"/>
      <c r="E35" s="262"/>
      <c r="F35" s="262"/>
      <c r="G35" s="249" t="str">
        <f>IF(入力!G35="","",入力!G35)</f>
        <v>５年</v>
      </c>
      <c r="H35" s="249" t="str">
        <f>IF(入力!H35="","",入力!H35)</f>
        <v/>
      </c>
      <c r="I35" s="249" t="str">
        <f>IF(入力!I35="","",入力!I35)</f>
        <v>松戸市立小金小学校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514037333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7</v>
      </c>
      <c r="C37" s="261" t="str">
        <f>IF(入力!C38="","",入力!C38&amp;"　"&amp;入力!E38)</f>
        <v>久保　幸加</v>
      </c>
      <c r="D37" s="262"/>
      <c r="E37" s="262"/>
      <c r="F37" s="262"/>
      <c r="G37" s="249" t="str">
        <f>IF(入力!G37="","",入力!G37)</f>
        <v>５年</v>
      </c>
      <c r="H37" s="249" t="str">
        <f>IF(入力!H37="","",入力!H37)</f>
        <v/>
      </c>
      <c r="I37" s="249" t="str">
        <f>IF(入力!I37="","",入力!I37)</f>
        <v>柏市立光が丘小学校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514329014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8</v>
      </c>
      <c r="C39" s="261" t="str">
        <f>IF(入力!C40="","",入力!C40&amp;"　"&amp;入力!E40)</f>
        <v>加藤　千聖</v>
      </c>
      <c r="D39" s="262"/>
      <c r="E39" s="262"/>
      <c r="F39" s="262"/>
      <c r="G39" s="249" t="str">
        <f>IF(入力!G39="","",入力!G39)</f>
        <v>５年</v>
      </c>
      <c r="H39" s="249" t="str">
        <f>IF(入力!H39="","",入力!H39)</f>
        <v/>
      </c>
      <c r="I39" s="249" t="str">
        <f>IF(入力!I39="","",入力!I39)</f>
        <v>松戸市立根木内小学校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511501867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田子　涼風</v>
      </c>
      <c r="D41" s="262"/>
      <c r="E41" s="262"/>
      <c r="F41" s="262"/>
      <c r="G41" s="249" t="str">
        <f>IF(入力!G41="","",入力!G41)</f>
        <v>５年</v>
      </c>
      <c r="H41" s="249" t="str">
        <f>IF(入力!H41="","",入力!H41)</f>
        <v/>
      </c>
      <c r="I41" s="249" t="str">
        <f>IF(入力!I41="","",入力!I41)</f>
        <v>流山市立南流山小学校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511298265</v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大宮　萌生</v>
      </c>
      <c r="D43" s="262"/>
      <c r="E43" s="262"/>
      <c r="F43" s="262"/>
      <c r="G43" s="249" t="str">
        <f>IF(入力!G43="","",入力!G43)</f>
        <v>２年</v>
      </c>
      <c r="H43" s="249" t="str">
        <f>IF(入力!H43="","",入力!H43)</f>
        <v/>
      </c>
      <c r="I43" s="249" t="str">
        <f>IF(入力!I43="","",入力!I43)</f>
        <v>柏市立大津ヶ丘第二小学校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514635802</v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髙橋　莉奈</v>
      </c>
      <c r="D45" s="262"/>
      <c r="E45" s="262"/>
      <c r="F45" s="262"/>
      <c r="G45" s="249" t="str">
        <f>IF(入力!G45="","",入力!G45)</f>
        <v>２年</v>
      </c>
      <c r="H45" s="249" t="str">
        <f>IF(入力!H45="","",入力!H45)</f>
        <v/>
      </c>
      <c r="I45" s="249" t="str">
        <f>IF(入力!I45="","",入力!I45)</f>
        <v>松戸市立小金小学校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514635811</v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酒井　来和</v>
      </c>
      <c r="D47" s="262"/>
      <c r="E47" s="262"/>
      <c r="F47" s="262"/>
      <c r="G47" s="249" t="str">
        <f>IF(入力!G47="","",入力!G47)</f>
        <v>４年</v>
      </c>
      <c r="H47" s="249" t="str">
        <f>IF(入力!H47="","",入力!H47)</f>
        <v/>
      </c>
      <c r="I47" s="249" t="str">
        <f>IF(入力!I47="","",入力!I47)</f>
        <v>松戸市立根木内小学校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514867442</v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>
        <f>IF(入力!B49="","",入力!B49)</f>
        <v>13</v>
      </c>
      <c r="C49" s="261" t="str">
        <f>IF(入力!C50="","",入力!C50&amp;"　"&amp;入力!E50)</f>
        <v>小宮　萌生</v>
      </c>
      <c r="D49" s="262"/>
      <c r="E49" s="262"/>
      <c r="F49" s="262"/>
      <c r="G49" s="249" t="str">
        <f>IF(入力!G49="","",入力!G49)</f>
        <v>３年</v>
      </c>
      <c r="H49" s="249" t="str">
        <f>IF(入力!H49="","",入力!H49)</f>
        <v/>
      </c>
      <c r="I49" s="249" t="str">
        <f>IF(入力!I49="","",入力!I49)</f>
        <v>流山市立東小学校</v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>
        <f>IF(入力!M49="","",入力!M49)</f>
        <v>515655908</v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63"/>
      <c r="D50" s="264"/>
      <c r="E50" s="264"/>
      <c r="F50" s="264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>
        <f>IF(入力!B51="","",入力!B51)</f>
        <v>14</v>
      </c>
      <c r="C51" s="261" t="str">
        <f>IF(入力!C52="","",入力!C52&amp;"　"&amp;入力!E52)</f>
        <v>中里　夢</v>
      </c>
      <c r="D51" s="262"/>
      <c r="E51" s="262"/>
      <c r="F51" s="262"/>
      <c r="G51" s="249" t="str">
        <f>IF(入力!G51="","",入力!G51)</f>
        <v>２年</v>
      </c>
      <c r="H51" s="249" t="str">
        <f>IF(入力!H51="","",入力!H51)</f>
        <v/>
      </c>
      <c r="I51" s="249" t="str">
        <f>IF(入力!I51="","",入力!I51)</f>
        <v>流山市立東小学校</v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>
        <f>IF(入力!M51="","",入力!M51)</f>
        <v>515655897</v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63"/>
      <c r="D52" s="264"/>
      <c r="E52" s="264"/>
      <c r="F52" s="264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2" t="s">
        <v>80</v>
      </c>
      <c r="B1" s="42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2"/>
      <c r="B2" s="42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3" t="s">
        <v>87</v>
      </c>
      <c r="B4" s="424"/>
      <c r="C4" s="424"/>
      <c r="D4" s="424"/>
      <c r="E4" s="424"/>
      <c r="F4" s="424"/>
      <c r="G4" s="425"/>
      <c r="H4" s="25" t="s">
        <v>88</v>
      </c>
      <c r="I4" s="25" t="s">
        <v>89</v>
      </c>
      <c r="J4" s="426" t="s">
        <v>138</v>
      </c>
      <c r="K4" s="424"/>
      <c r="L4" s="424"/>
      <c r="M4" s="424"/>
      <c r="N4" s="424"/>
      <c r="O4" s="424"/>
      <c r="P4" s="424"/>
      <c r="Q4" s="425"/>
    </row>
    <row r="5" spans="1:41" ht="72" customHeight="1" thickBot="1">
      <c r="A5" s="427"/>
      <c r="B5" s="428"/>
      <c r="C5" s="428"/>
      <c r="D5" s="428"/>
      <c r="E5" s="428"/>
      <c r="F5" s="428"/>
      <c r="G5" s="429"/>
      <c r="H5" s="29" t="str">
        <f>IF(入力!J3="","",入力!J3)</f>
        <v>女子</v>
      </c>
      <c r="I5" s="29">
        <f>入力!Y25</f>
        <v>12</v>
      </c>
      <c r="J5" s="430" t="str">
        <f>IF(入力!A55="","",入力!A55)</f>
        <v>キャプテン甲田から始まるサーブを武器に崩して下向井と大宮の強力な攻めで得点に。田子に久保、小畑(紀）の５年生トリオの頑張りもチームの力です。髙橋（史）小畑（泉）加藤３人のＰＳも得点力。控えの選手も含め全員バレーで台風の目にと思います。</v>
      </c>
      <c r="K5" s="431"/>
      <c r="L5" s="431"/>
      <c r="M5" s="431"/>
      <c r="N5" s="431"/>
      <c r="O5" s="431"/>
      <c r="P5" s="431"/>
      <c r="Q5" s="43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4304876801</v>
      </c>
      <c r="B7" s="33" t="str">
        <f>IF(入力!C3="","",入力!C3)</f>
        <v>小金原JVCブルーウィングス</v>
      </c>
      <c r="C7" s="33" t="str">
        <f>IF(入力!C2="","",入力!C2)</f>
        <v>コガネハラジェーブイシ―ブルーウィングス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ＪＲ常磐</v>
      </c>
      <c r="S7" s="33" t="str">
        <f>IF(入力!AE5="","",入力!AE5)</f>
        <v>北小金</v>
      </c>
      <c r="T7" s="33"/>
      <c r="U7" s="33">
        <f>IF(入力!C4="","",入力!C4)</f>
        <v>4304876801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手嶋　</v>
      </c>
      <c r="D16" s="33" t="str">
        <f>IF(入力!E8="","",入力!E8)</f>
        <v>吾郎</v>
      </c>
      <c r="E16" s="33" t="str">
        <f>IF(入力!C7="","",入力!C7)</f>
        <v>テシマ</v>
      </c>
      <c r="F16" s="33" t="str">
        <f>IF(入力!E7="","",入力!E7)</f>
        <v>ゴロウ</v>
      </c>
      <c r="G16" s="33">
        <f>IF(入力!G7="","",入力!G7)</f>
        <v>507224886</v>
      </c>
      <c r="H16" s="33">
        <f>IF(入力!J7="","",入力!J7)</f>
        <v>15978</v>
      </c>
      <c r="I16" s="33" t="str">
        <f>IF(入力!M7="","",入力!M7)</f>
        <v/>
      </c>
      <c r="J16" s="33"/>
      <c r="K16" s="33"/>
      <c r="L16" s="33">
        <f>IF(入力!AT7="","",入力!AT7)</f>
        <v>55</v>
      </c>
      <c r="M16" s="33"/>
      <c r="N16" s="33"/>
      <c r="O16" s="33"/>
      <c r="P16" s="33"/>
      <c r="Q16" s="33"/>
      <c r="R16" s="33" t="str">
        <f>IF(入力!R7="","",入力!R7)</f>
        <v>270</v>
      </c>
      <c r="S16" s="33" t="str">
        <f>IF(入力!W7="","",入力!W7)</f>
        <v>0021</v>
      </c>
      <c r="T16" s="33" t="str">
        <f>IF(入力!P8="","",入力!P8)</f>
        <v>千葉県松戸市小金原８－１－２</v>
      </c>
      <c r="U16" s="33" t="str">
        <f>IF(入力!AL7="","",入力!AL7)</f>
        <v>047</v>
      </c>
      <c r="V16" s="33" t="str">
        <f>IF(入力!AK8="","",入力!AK8)</f>
        <v>344</v>
      </c>
      <c r="W16" s="33" t="str">
        <f>IF(入力!AP8="","",入力!AP8)</f>
        <v>5226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慶野</v>
      </c>
      <c r="D17" s="33" t="str">
        <f>IF(入力!E10="","",入力!E10)</f>
        <v>敬志</v>
      </c>
      <c r="E17" s="33" t="str">
        <f>IF(入力!C9="","",入力!C9)</f>
        <v>ケイノ</v>
      </c>
      <c r="F17" s="33" t="str">
        <f>IF(入力!E9="","",入力!E9)</f>
        <v>タカシ</v>
      </c>
      <c r="G17" s="33">
        <f>IF(入力!G9="","",入力!G9)</f>
        <v>507288023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270</v>
      </c>
      <c r="S17" s="33" t="str">
        <f>IF(入力!W9="","",入力!W9)</f>
        <v>2251</v>
      </c>
      <c r="T17" s="33" t="str">
        <f>IF(入力!P10="","",入力!P10)</f>
        <v>千葉県松戸市金ヶ作４６６－１７</v>
      </c>
      <c r="U17" s="33" t="str">
        <f>IF(入力!AL9="","",入力!AL9)</f>
        <v>090</v>
      </c>
      <c r="V17" s="33" t="str">
        <f>IF(入力!AK10="","",入力!AK10)</f>
        <v>3344</v>
      </c>
      <c r="W17" s="33" t="str">
        <f>IF(入力!AP10="","",入力!AP10)</f>
        <v>2053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手嶋</v>
      </c>
      <c r="D22" s="33" t="str">
        <f>IF(入力!E16="","",入力!E16)</f>
        <v>吾郎</v>
      </c>
      <c r="E22" s="33" t="str">
        <f>IF(入力!C15="","",入力!C15)</f>
        <v>テシマ</v>
      </c>
      <c r="F22" s="33" t="str">
        <f>IF(入力!E15="","",入力!E15)</f>
        <v>ゴロウ</v>
      </c>
      <c r="G22" s="33"/>
      <c r="H22" s="33"/>
      <c r="I22" s="33"/>
      <c r="J22" s="33"/>
      <c r="K22" s="33"/>
      <c r="L22" s="33">
        <f>IF(入力!AT15="","",入力!AT15)</f>
        <v>55</v>
      </c>
      <c r="M22" s="33"/>
      <c r="N22" s="33">
        <f>IF(入力!C21="","",入力!C21)</f>
        <v>90</v>
      </c>
      <c r="O22" s="33">
        <f>IF(入力!E21="","",入力!E21)</f>
        <v>3409</v>
      </c>
      <c r="P22" s="33">
        <f>IF(入力!G21="","",入力!G21)</f>
        <v>7006</v>
      </c>
      <c r="Q22" s="33"/>
      <c r="R22" s="33" t="str">
        <f>IF(入力!R15="","",入力!R15)</f>
        <v>270</v>
      </c>
      <c r="S22" s="33" t="str">
        <f>IF(入力!W15="","",入力!W15)</f>
        <v>0021</v>
      </c>
      <c r="T22" s="33" t="str">
        <f>IF(入力!P16="","",入力!P16)</f>
        <v>千葉県松戸市小金原８－１－２</v>
      </c>
      <c r="U22" s="33" t="str">
        <f>IF(入力!AL15="","",入力!AL15)</f>
        <v>047</v>
      </c>
      <c r="V22" s="33" t="str">
        <f>IF(入力!AK16="","",入力!AK16)</f>
        <v>344</v>
      </c>
      <c r="W22" s="33" t="str">
        <f>IF(入力!AP16="","",入力!AP16)</f>
        <v>5226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甲田</v>
      </c>
      <c r="D24" s="75" t="str">
        <f>VLOOKUP($B$51,$A$53:$F$352,4)</f>
        <v>和香菜</v>
      </c>
      <c r="E24" s="75" t="str">
        <f>VLOOKUP($B$51,$A$53:$F$352,5)</f>
        <v>コウダ</v>
      </c>
      <c r="F24" s="75" t="str">
        <f>VLOOKUP($B$51,$A$53:$F$352,6)</f>
        <v>ワカナ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甲田</v>
      </c>
      <c r="D53" s="33" t="str">
        <f>IF(入力!E26="","",入力!E26)</f>
        <v>和香菜</v>
      </c>
      <c r="E53" s="33" t="str">
        <f>IF(入力!C25="","",入力!C25)</f>
        <v>コウダ</v>
      </c>
      <c r="F53" s="33" t="str">
        <f>IF(入力!E25="","",入力!E25)</f>
        <v>ワカナ</v>
      </c>
      <c r="G53" s="33">
        <f>IF(入力!M25="","",入力!M25)</f>
        <v>510199858</v>
      </c>
      <c r="H53" s="33" t="str">
        <f>IF(入力!I25="","",入力!I25)</f>
        <v>松戸市立新松戸南小学校</v>
      </c>
      <c r="I53" s="33" t="str">
        <f>IF(入力!G25="","",入力!G25)</f>
        <v>６年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下向井</v>
      </c>
      <c r="D54" s="33" t="str">
        <f>IF(入力!E28="","",入力!E28)</f>
        <v>環</v>
      </c>
      <c r="E54" s="33" t="str">
        <f>IF(入力!C27="","",入力!C27)</f>
        <v>シモムカイ</v>
      </c>
      <c r="F54" s="33" t="str">
        <f>IF(入力!E27="","",入力!E27)</f>
        <v>タマキ</v>
      </c>
      <c r="G54" s="33">
        <f>IF(入力!M27="","",入力!M27)</f>
        <v>510199842</v>
      </c>
      <c r="H54" s="33" t="str">
        <f>IF(入力!I27="","",入力!I27)</f>
        <v>松戸市立小金小学校</v>
      </c>
      <c r="I54" s="33" t="str">
        <f>IF(入力!G27="","",入力!G27)</f>
        <v>６年</v>
      </c>
      <c r="J54" s="33">
        <f>IF(入力!P27="","",入力!P27)</f>
        <v>170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大宮</v>
      </c>
      <c r="D55" s="33" t="str">
        <f>IF(入力!E30="","",入力!E30)</f>
        <v>春菜</v>
      </c>
      <c r="E55" s="33" t="str">
        <f>IF(入力!C29="","",入力!C29)</f>
        <v>オオミヤ</v>
      </c>
      <c r="F55" s="33" t="str">
        <f>IF(入力!E29="","",入力!E29)</f>
        <v>ハルナ</v>
      </c>
      <c r="G55" s="33">
        <f>IF(入力!M29="","",入力!M29)</f>
        <v>512635949</v>
      </c>
      <c r="H55" s="33" t="str">
        <f>IF(入力!I29="","",入力!I29)</f>
        <v>柏市立大津ヶ丘第二小学校</v>
      </c>
      <c r="I55" s="33" t="str">
        <f>IF(入力!G29="","",入力!G29)</f>
        <v>６年</v>
      </c>
      <c r="J55" s="33">
        <f>IF(入力!P29="","",入力!P29)</f>
        <v>156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髙橋</v>
      </c>
      <c r="D56" s="33" t="str">
        <f>IF(入力!E32="","",入力!E32)</f>
        <v>史奈</v>
      </c>
      <c r="E56" s="33" t="str">
        <f>IF(入力!C31="","",入力!C31)</f>
        <v>タカハシ</v>
      </c>
      <c r="F56" s="33" t="str">
        <f>IF(入力!E31="","",入力!E31)</f>
        <v>フミナ</v>
      </c>
      <c r="G56" s="33">
        <f>IF(入力!M31="","",入力!M31)</f>
        <v>514329025</v>
      </c>
      <c r="H56" s="33" t="str">
        <f>IF(入力!I31="","",入力!I31)</f>
        <v>松戸市立小金小学校</v>
      </c>
      <c r="I56" s="33" t="str">
        <f>IF(入力!G31="","",入力!G31)</f>
        <v>５年</v>
      </c>
      <c r="J56" s="33">
        <f>IF(入力!P31="","",入力!P31)</f>
        <v>152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小畑</v>
      </c>
      <c r="D57" s="33" t="str">
        <f>IF(入力!E34="","",入力!E34)</f>
        <v>泉実</v>
      </c>
      <c r="E57" s="33" t="str">
        <f>IF(入力!C33="","",入力!C33)</f>
        <v>オバタ</v>
      </c>
      <c r="F57" s="33" t="str">
        <f>IF(入力!E33="","",入力!E33)</f>
        <v>イズミ</v>
      </c>
      <c r="G57" s="33">
        <f>IF(入力!M33="","",入力!M33)</f>
        <v>514037348</v>
      </c>
      <c r="H57" s="33" t="str">
        <f>IF(入力!I33="","",入力!I33)</f>
        <v>松戸市立小金小学校</v>
      </c>
      <c r="I57" s="33" t="str">
        <f>IF(入力!G33="","",入力!G33)</f>
        <v>５年</v>
      </c>
      <c r="J57" s="33">
        <f>IF(入力!P33="","",入力!P33)</f>
        <v>151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小畑</v>
      </c>
      <c r="D58" s="33" t="str">
        <f>IF(入力!E36="","",入力!E36)</f>
        <v>紀穂</v>
      </c>
      <c r="E58" s="33" t="str">
        <f>IF(入力!C35="","",入力!C35)</f>
        <v>オバタ</v>
      </c>
      <c r="F58" s="33" t="str">
        <f>IF(入力!E35="","",入力!E35)</f>
        <v>キホ</v>
      </c>
      <c r="G58" s="33">
        <f>IF(入力!M35="","",入力!M35)</f>
        <v>514037333</v>
      </c>
      <c r="H58" s="33" t="str">
        <f>IF(入力!I35="","",入力!I35)</f>
        <v>松戸市立小金小学校</v>
      </c>
      <c r="I58" s="33" t="str">
        <f>IF(入力!G35="","",入力!G35)</f>
        <v>５年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久保</v>
      </c>
      <c r="D59" s="33" t="str">
        <f>IF(入力!E38="","",入力!E38)</f>
        <v>幸加</v>
      </c>
      <c r="E59" s="33" t="str">
        <f>IF(入力!C37="","",入力!C37)</f>
        <v>クボ</v>
      </c>
      <c r="F59" s="33" t="str">
        <f>IF(入力!E37="","",入力!E37)</f>
        <v>サチカ</v>
      </c>
      <c r="G59" s="33">
        <f>IF(入力!M37="","",入力!M37)</f>
        <v>514329014</v>
      </c>
      <c r="H59" s="33" t="str">
        <f>IF(入力!I37="","",入力!I37)</f>
        <v>柏市立光が丘小学校</v>
      </c>
      <c r="I59" s="33" t="str">
        <f>IF(入力!G37="","",入力!G37)</f>
        <v>５年</v>
      </c>
      <c r="J59" s="33">
        <f>IF(入力!P37="","",入力!P37)</f>
        <v>146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加藤</v>
      </c>
      <c r="D60" s="33" t="str">
        <f>IF(入力!E40="","",入力!E40)</f>
        <v>千聖</v>
      </c>
      <c r="E60" s="33" t="str">
        <f>IF(入力!C39="","",入力!C39)</f>
        <v>カトウ</v>
      </c>
      <c r="F60" s="33" t="str">
        <f>IF(入力!E39="","",入力!E39)</f>
        <v>チサト</v>
      </c>
      <c r="G60" s="33">
        <f>IF(入力!M39="","",入力!M39)</f>
        <v>511501867</v>
      </c>
      <c r="H60" s="33" t="str">
        <f>IF(入力!I39="","",入力!I39)</f>
        <v>松戸市立根木内小学校</v>
      </c>
      <c r="I60" s="33" t="str">
        <f>IF(入力!G39="","",入力!G39)</f>
        <v>５年</v>
      </c>
      <c r="J60" s="33">
        <f>IF(入力!P39="","",入力!P39)</f>
        <v>143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田子</v>
      </c>
      <c r="D61" s="33" t="str">
        <f>IF(入力!E42="","",入力!E42)</f>
        <v>涼風</v>
      </c>
      <c r="E61" s="33" t="str">
        <f>IF(入力!C41="","",入力!C41)</f>
        <v>タゴ</v>
      </c>
      <c r="F61" s="33" t="str">
        <f>IF(入力!E41="","",入力!E41)</f>
        <v>スズカ</v>
      </c>
      <c r="G61" s="33">
        <f>IF(入力!M41="","",入力!M41)</f>
        <v>511298265</v>
      </c>
      <c r="H61" s="33" t="str">
        <f>IF(入力!I41="","",入力!I41)</f>
        <v>流山市立南流山小学校</v>
      </c>
      <c r="I61" s="33" t="str">
        <f>IF(入力!G41="","",入力!G41)</f>
        <v>５年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大宮</v>
      </c>
      <c r="D62" s="33" t="str">
        <f>IF(入力!E44="","",入力!E44)</f>
        <v>萌生</v>
      </c>
      <c r="E62" s="33" t="str">
        <f>IF(入力!C43="","",入力!C43)</f>
        <v>オオミヤ</v>
      </c>
      <c r="F62" s="33" t="str">
        <f>IF(入力!E43="","",入力!E43)</f>
        <v>メイ</v>
      </c>
      <c r="G62" s="33">
        <f>IF(入力!M43="","",入力!M43)</f>
        <v>514635802</v>
      </c>
      <c r="H62" s="33" t="str">
        <f>IF(入力!I43="","",入力!I43)</f>
        <v>柏市立大津ヶ丘第二小学校</v>
      </c>
      <c r="I62" s="33" t="str">
        <f>IF(入力!G43="","",入力!G43)</f>
        <v>２年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髙橋</v>
      </c>
      <c r="D63" s="33" t="str">
        <f>IF(入力!E46="","",入力!E46)</f>
        <v>莉奈</v>
      </c>
      <c r="E63" s="33" t="str">
        <f>IF(入力!C45="","",入力!C45)</f>
        <v>タカハシ</v>
      </c>
      <c r="F63" s="33" t="str">
        <f>IF(入力!E45="","",入力!E45)</f>
        <v>リナ</v>
      </c>
      <c r="G63" s="33">
        <f>IF(入力!M45="","",入力!M45)</f>
        <v>514635811</v>
      </c>
      <c r="H63" s="33" t="str">
        <f>IF(入力!I45="","",入力!I45)</f>
        <v>松戸市立小金小学校</v>
      </c>
      <c r="I63" s="33" t="str">
        <f>IF(入力!G45="","",入力!G45)</f>
        <v>２年</v>
      </c>
      <c r="J63" s="33">
        <f>IF(入力!P45="","",入力!P45)</f>
        <v>132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酒井</v>
      </c>
      <c r="D64" s="33" t="str">
        <f>IF(入力!E48="","",入力!E48)</f>
        <v>来和</v>
      </c>
      <c r="E64" s="33" t="str">
        <f>IF(入力!C47="","",入力!C47)</f>
        <v>サカイ</v>
      </c>
      <c r="F64" s="33" t="str">
        <f>IF(入力!E47="","",入力!E47)</f>
        <v>ラナ</v>
      </c>
      <c r="G64" s="33">
        <f>IF(入力!M47="","",入力!M47)</f>
        <v>514867442</v>
      </c>
      <c r="H64" s="33" t="str">
        <f>IF(入力!I47="","",入力!I47)</f>
        <v>松戸市立根木内小学校</v>
      </c>
      <c r="I64" s="33" t="str">
        <f>IF(入力!G47="","",入力!G47)</f>
        <v>４年</v>
      </c>
      <c r="J64" s="33">
        <f>IF(入力!P47="","",入力!P47)</f>
        <v>140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小宮</v>
      </c>
      <c r="D65" s="33" t="str">
        <f>IF(入力!E50="","",入力!E50)</f>
        <v>萌生</v>
      </c>
      <c r="E65" s="33" t="str">
        <f>IF(入力!C49="","",入力!C49)</f>
        <v>コミヤ</v>
      </c>
      <c r="F65" s="33" t="str">
        <f>IF(入力!E49="","",入力!E49)</f>
        <v>メイ</v>
      </c>
      <c r="G65" s="33">
        <f>IF(入力!M49="","",入力!M49)</f>
        <v>515655908</v>
      </c>
      <c r="H65" s="33" t="str">
        <f>IF(入力!I49="","",入力!I49)</f>
        <v>流山市立東小学校</v>
      </c>
      <c r="I65" s="33" t="str">
        <f>IF(入力!G49="","",入力!G49)</f>
        <v>３年</v>
      </c>
      <c r="J65" s="33">
        <f>IF(入力!P49="","",入力!P49)</f>
        <v>145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中里</v>
      </c>
      <c r="D66" s="33" t="str">
        <f>IF(入力!E52="","",入力!E52)</f>
        <v>夢</v>
      </c>
      <c r="E66" s="33" t="str">
        <f>IF(入力!C51="","",入力!C51)</f>
        <v>ナカザト</v>
      </c>
      <c r="F66" s="33" t="str">
        <f>IF(入力!E51="","",入力!E51)</f>
        <v>ユメ</v>
      </c>
      <c r="G66" s="33">
        <f>IF(入力!M51="","",入力!M51)</f>
        <v>515655897</v>
      </c>
      <c r="H66" s="33" t="str">
        <f>IF(入力!I51="","",入力!I51)</f>
        <v>流山市立東小学校</v>
      </c>
      <c r="I66" s="33" t="str">
        <f>IF(入力!G51="","",入力!G51)</f>
        <v>２年</v>
      </c>
      <c r="J66" s="33">
        <f>IF(入力!P51="","",入力!P51)</f>
        <v>134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goro  teshima</cp:lastModifiedBy>
  <cp:lastPrinted>2016-05-09T15:17:35Z</cp:lastPrinted>
  <dcterms:created xsi:type="dcterms:W3CDTF">2014-04-05T09:56:00Z</dcterms:created>
  <dcterms:modified xsi:type="dcterms:W3CDTF">2016-09-24T13:31:19Z</dcterms:modified>
</cp:coreProperties>
</file>