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workbookProtection lockStructure="1"/>
  <bookViews>
    <workbookView xWindow="0" yWindow="0" windowWidth="17565" windowHeight="104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 concurrentCalc="0"/>
</workbook>
</file>

<file path=xl/calcChain.xml><?xml version="1.0" encoding="utf-8"?>
<calcChain xmlns="http://schemas.openxmlformats.org/spreadsheetml/2006/main">
  <c r="A352" i="7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J80"/>
  <c r="I80"/>
  <c r="H80"/>
  <c r="B80"/>
  <c r="A80"/>
  <c r="J79"/>
  <c r="I79"/>
  <c r="H79"/>
  <c r="B79"/>
  <c r="A79"/>
  <c r="J78"/>
  <c r="I78"/>
  <c r="H78"/>
  <c r="B78"/>
  <c r="A78"/>
  <c r="J77"/>
  <c r="I77"/>
  <c r="H77"/>
  <c r="B77"/>
  <c r="A77"/>
  <c r="J76"/>
  <c r="I76"/>
  <c r="H76"/>
  <c r="B76"/>
  <c r="A76"/>
  <c r="J75"/>
  <c r="I75"/>
  <c r="H75"/>
  <c r="B75"/>
  <c r="A75"/>
  <c r="J74"/>
  <c r="I74"/>
  <c r="H74"/>
  <c r="B74"/>
  <c r="A74"/>
  <c r="J73"/>
  <c r="I73"/>
  <c r="H73"/>
  <c r="B73"/>
  <c r="A73"/>
  <c r="J72"/>
  <c r="I72"/>
  <c r="H72"/>
  <c r="B72"/>
  <c r="A72"/>
  <c r="J71"/>
  <c r="I71"/>
  <c r="H71"/>
  <c r="B71"/>
  <c r="A71"/>
  <c r="J70"/>
  <c r="I70"/>
  <c r="H70"/>
  <c r="B70"/>
  <c r="A70"/>
  <c r="J69"/>
  <c r="I69"/>
  <c r="H69"/>
  <c r="B69"/>
  <c r="A69"/>
  <c r="J68"/>
  <c r="I68"/>
  <c r="H68"/>
  <c r="B68"/>
  <c r="A68"/>
  <c r="J67"/>
  <c r="I67"/>
  <c r="H67"/>
  <c r="B67"/>
  <c r="A67"/>
  <c r="J66"/>
  <c r="I66"/>
  <c r="H66"/>
  <c r="G66"/>
  <c r="F66"/>
  <c r="E66"/>
  <c r="D66"/>
  <c r="C66"/>
  <c r="B66"/>
  <c r="A66"/>
  <c r="J65"/>
  <c r="I65"/>
  <c r="H65"/>
  <c r="G65"/>
  <c r="F65"/>
  <c r="E65"/>
  <c r="D65"/>
  <c r="C65"/>
  <c r="B65"/>
  <c r="A65"/>
  <c r="J64"/>
  <c r="I64"/>
  <c r="H64"/>
  <c r="G64"/>
  <c r="F64"/>
  <c r="E64"/>
  <c r="D64"/>
  <c r="C64"/>
  <c r="B64"/>
  <c r="A64"/>
  <c r="J63"/>
  <c r="I63"/>
  <c r="H63"/>
  <c r="G63"/>
  <c r="F63"/>
  <c r="E63"/>
  <c r="D63"/>
  <c r="C63"/>
  <c r="B63"/>
  <c r="A63"/>
  <c r="J62"/>
  <c r="I62"/>
  <c r="H62"/>
  <c r="G62"/>
  <c r="F62"/>
  <c r="E62"/>
  <c r="D62"/>
  <c r="C62"/>
  <c r="B62"/>
  <c r="A62"/>
  <c r="J61"/>
  <c r="I61"/>
  <c r="H61"/>
  <c r="G61"/>
  <c r="F61"/>
  <c r="E61"/>
  <c r="D61"/>
  <c r="C61"/>
  <c r="B61"/>
  <c r="A61"/>
  <c r="J60"/>
  <c r="I60"/>
  <c r="H60"/>
  <c r="G60"/>
  <c r="F60"/>
  <c r="E60"/>
  <c r="D60"/>
  <c r="C60"/>
  <c r="B60"/>
  <c r="A60"/>
  <c r="J59"/>
  <c r="I59"/>
  <c r="H59"/>
  <c r="G59"/>
  <c r="F59"/>
  <c r="E59"/>
  <c r="D59"/>
  <c r="C59"/>
  <c r="B59"/>
  <c r="A59"/>
  <c r="J58"/>
  <c r="I58"/>
  <c r="H58"/>
  <c r="G58"/>
  <c r="F58"/>
  <c r="E58"/>
  <c r="D58"/>
  <c r="C58"/>
  <c r="B58"/>
  <c r="A58"/>
  <c r="J57"/>
  <c r="I57"/>
  <c r="H57"/>
  <c r="G57"/>
  <c r="F57"/>
  <c r="E57"/>
  <c r="D57"/>
  <c r="C57"/>
  <c r="B57"/>
  <c r="A57"/>
  <c r="J56"/>
  <c r="I56"/>
  <c r="H56"/>
  <c r="G56"/>
  <c r="F56"/>
  <c r="E56"/>
  <c r="D56"/>
  <c r="C56"/>
  <c r="B56"/>
  <c r="A56"/>
  <c r="J55"/>
  <c r="I55"/>
  <c r="H55"/>
  <c r="G55"/>
  <c r="F55"/>
  <c r="E55"/>
  <c r="D55"/>
  <c r="C55"/>
  <c r="B55"/>
  <c r="A55"/>
  <c r="J54"/>
  <c r="I54"/>
  <c r="H54"/>
  <c r="G54"/>
  <c r="F54"/>
  <c r="E54"/>
  <c r="D54"/>
  <c r="C54"/>
  <c r="B54"/>
  <c r="A54"/>
  <c r="J53"/>
  <c r="I53"/>
  <c r="H53"/>
  <c r="G53"/>
  <c r="F53"/>
  <c r="E53"/>
  <c r="D53"/>
  <c r="C53"/>
  <c r="B53"/>
  <c r="B51"/>
  <c r="H24"/>
  <c r="G24"/>
  <c r="F24"/>
  <c r="E24"/>
  <c r="D24"/>
  <c r="C24"/>
  <c r="I23"/>
  <c r="H23"/>
  <c r="G23"/>
  <c r="F23"/>
  <c r="E23"/>
  <c r="D23"/>
  <c r="C23"/>
  <c r="W22"/>
  <c r="V22"/>
  <c r="U22"/>
  <c r="T22"/>
  <c r="S22"/>
  <c r="R22"/>
  <c r="P22"/>
  <c r="O22"/>
  <c r="N22"/>
  <c r="L22"/>
  <c r="F22"/>
  <c r="E22"/>
  <c r="D22"/>
  <c r="C22"/>
  <c r="W21"/>
  <c r="V21"/>
  <c r="U21"/>
  <c r="T21"/>
  <c r="S21"/>
  <c r="R21"/>
  <c r="L21"/>
  <c r="I21"/>
  <c r="H21"/>
  <c r="G21"/>
  <c r="W20"/>
  <c r="V20"/>
  <c r="U20"/>
  <c r="T20"/>
  <c r="S20"/>
  <c r="R20"/>
  <c r="L20"/>
  <c r="I20"/>
  <c r="H20"/>
  <c r="G20"/>
  <c r="F20"/>
  <c r="E20"/>
  <c r="D20"/>
  <c r="C20"/>
  <c r="W17"/>
  <c r="V17"/>
  <c r="U17"/>
  <c r="T17"/>
  <c r="S17"/>
  <c r="R17"/>
  <c r="L17"/>
  <c r="I17"/>
  <c r="H17"/>
  <c r="G17"/>
  <c r="F17"/>
  <c r="E17"/>
  <c r="D17"/>
  <c r="C17"/>
  <c r="W16"/>
  <c r="V16"/>
  <c r="U16"/>
  <c r="T16"/>
  <c r="S16"/>
  <c r="R16"/>
  <c r="L16"/>
  <c r="I16"/>
  <c r="H16"/>
  <c r="G16"/>
  <c r="F16"/>
  <c r="E16"/>
  <c r="D16"/>
  <c r="C16"/>
  <c r="V7"/>
  <c r="U7"/>
  <c r="S7"/>
  <c r="R7"/>
  <c r="E7"/>
  <c r="D7"/>
  <c r="C7"/>
  <c r="B7"/>
  <c r="A7"/>
  <c r="J5"/>
  <c r="I5"/>
  <c r="H5"/>
  <c r="O51" i="5"/>
  <c r="N51"/>
  <c r="M51"/>
  <c r="L51"/>
  <c r="K51"/>
  <c r="J51"/>
  <c r="I51"/>
  <c r="H51"/>
  <c r="G51"/>
  <c r="C51"/>
  <c r="B51"/>
  <c r="O49"/>
  <c r="N49"/>
  <c r="M49"/>
  <c r="L49"/>
  <c r="K49"/>
  <c r="J49"/>
  <c r="I49"/>
  <c r="H49"/>
  <c r="G49"/>
  <c r="C49"/>
  <c r="B49"/>
  <c r="O47"/>
  <c r="N47"/>
  <c r="M47"/>
  <c r="L47"/>
  <c r="K47"/>
  <c r="J47"/>
  <c r="I47"/>
  <c r="H47"/>
  <c r="G47"/>
  <c r="C47"/>
  <c r="B47"/>
  <c r="O45"/>
  <c r="N45"/>
  <c r="M45"/>
  <c r="L45"/>
  <c r="K45"/>
  <c r="J45"/>
  <c r="I45"/>
  <c r="H45"/>
  <c r="G45"/>
  <c r="C45"/>
  <c r="B45"/>
  <c r="O43"/>
  <c r="N43"/>
  <c r="M43"/>
  <c r="L43"/>
  <c r="K43"/>
  <c r="J43"/>
  <c r="I43"/>
  <c r="H43"/>
  <c r="G43"/>
  <c r="C43"/>
  <c r="B43"/>
  <c r="O41"/>
  <c r="N41"/>
  <c r="M41"/>
  <c r="L41"/>
  <c r="K41"/>
  <c r="J41"/>
  <c r="I41"/>
  <c r="H41"/>
  <c r="G41"/>
  <c r="C41"/>
  <c r="B41"/>
  <c r="O39"/>
  <c r="N39"/>
  <c r="M39"/>
  <c r="L39"/>
  <c r="K39"/>
  <c r="J39"/>
  <c r="I39"/>
  <c r="H39"/>
  <c r="G39"/>
  <c r="C39"/>
  <c r="B39"/>
  <c r="O37"/>
  <c r="N37"/>
  <c r="M37"/>
  <c r="L37"/>
  <c r="K37"/>
  <c r="J37"/>
  <c r="I37"/>
  <c r="H37"/>
  <c r="G37"/>
  <c r="C37"/>
  <c r="B37"/>
  <c r="O35"/>
  <c r="N35"/>
  <c r="M35"/>
  <c r="L35"/>
  <c r="K35"/>
  <c r="J35"/>
  <c r="I35"/>
  <c r="H35"/>
  <c r="G35"/>
  <c r="C35"/>
  <c r="B35"/>
  <c r="O33"/>
  <c r="N33"/>
  <c r="M33"/>
  <c r="L33"/>
  <c r="K33"/>
  <c r="J33"/>
  <c r="I33"/>
  <c r="H33"/>
  <c r="G33"/>
  <c r="C33"/>
  <c r="B33"/>
  <c r="O31"/>
  <c r="N31"/>
  <c r="M31"/>
  <c r="L31"/>
  <c r="K31"/>
  <c r="J31"/>
  <c r="I31"/>
  <c r="H31"/>
  <c r="G31"/>
  <c r="C31"/>
  <c r="B31"/>
  <c r="O29"/>
  <c r="N29"/>
  <c r="M29"/>
  <c r="L29"/>
  <c r="K29"/>
  <c r="J29"/>
  <c r="I29"/>
  <c r="H29"/>
  <c r="G29"/>
  <c r="C29"/>
  <c r="B29"/>
  <c r="O27"/>
  <c r="N27"/>
  <c r="M27"/>
  <c r="L27"/>
  <c r="K27"/>
  <c r="J27"/>
  <c r="I27"/>
  <c r="H27"/>
  <c r="G27"/>
  <c r="C27"/>
  <c r="B27"/>
  <c r="O25"/>
  <c r="N25"/>
  <c r="M25"/>
  <c r="L25"/>
  <c r="K25"/>
  <c r="J25"/>
  <c r="I25"/>
  <c r="H25"/>
  <c r="G25"/>
  <c r="C25"/>
  <c r="B25"/>
  <c r="C21"/>
  <c r="C19"/>
  <c r="C17"/>
  <c r="C15"/>
  <c r="C13"/>
  <c r="M11"/>
  <c r="J11"/>
  <c r="G11"/>
  <c r="C11"/>
  <c r="M9"/>
  <c r="J9"/>
  <c r="G9"/>
  <c r="C9"/>
  <c r="M7"/>
  <c r="J7"/>
  <c r="G7"/>
  <c r="C6"/>
  <c r="C4"/>
  <c r="J2"/>
  <c r="C2"/>
  <c r="O51" i="4"/>
  <c r="N51"/>
  <c r="M51"/>
  <c r="L51"/>
  <c r="K51"/>
  <c r="J51"/>
  <c r="I51"/>
  <c r="H51"/>
  <c r="G51"/>
  <c r="C51"/>
  <c r="B51"/>
  <c r="O49"/>
  <c r="N49"/>
  <c r="M49"/>
  <c r="L49"/>
  <c r="K49"/>
  <c r="J49"/>
  <c r="I49"/>
  <c r="H49"/>
  <c r="G49"/>
  <c r="C49"/>
  <c r="B49"/>
  <c r="O47"/>
  <c r="N47"/>
  <c r="M47"/>
  <c r="L47"/>
  <c r="K47"/>
  <c r="J47"/>
  <c r="I47"/>
  <c r="H47"/>
  <c r="G47"/>
  <c r="C47"/>
  <c r="B47"/>
  <c r="O45"/>
  <c r="N45"/>
  <c r="M45"/>
  <c r="L45"/>
  <c r="K45"/>
  <c r="J45"/>
  <c r="I45"/>
  <c r="H45"/>
  <c r="G45"/>
  <c r="C45"/>
  <c r="B45"/>
  <c r="O43"/>
  <c r="N43"/>
  <c r="M43"/>
  <c r="L43"/>
  <c r="K43"/>
  <c r="J43"/>
  <c r="I43"/>
  <c r="H43"/>
  <c r="G43"/>
  <c r="C43"/>
  <c r="B43"/>
  <c r="O41"/>
  <c r="N41"/>
  <c r="M41"/>
  <c r="L41"/>
  <c r="K41"/>
  <c r="J41"/>
  <c r="I41"/>
  <c r="H41"/>
  <c r="G41"/>
  <c r="C41"/>
  <c r="B41"/>
  <c r="O39"/>
  <c r="N39"/>
  <c r="M39"/>
  <c r="L39"/>
  <c r="K39"/>
  <c r="J39"/>
  <c r="I39"/>
  <c r="H39"/>
  <c r="G39"/>
  <c r="C39"/>
  <c r="B39"/>
  <c r="O37"/>
  <c r="N37"/>
  <c r="M37"/>
  <c r="L37"/>
  <c r="K37"/>
  <c r="J37"/>
  <c r="I37"/>
  <c r="H37"/>
  <c r="G37"/>
  <c r="C37"/>
  <c r="B37"/>
  <c r="O35"/>
  <c r="N35"/>
  <c r="M35"/>
  <c r="L35"/>
  <c r="K35"/>
  <c r="J35"/>
  <c r="I35"/>
  <c r="H35"/>
  <c r="G35"/>
  <c r="C35"/>
  <c r="B35"/>
  <c r="O33"/>
  <c r="N33"/>
  <c r="M33"/>
  <c r="L33"/>
  <c r="K33"/>
  <c r="J33"/>
  <c r="I33"/>
  <c r="H33"/>
  <c r="G33"/>
  <c r="C33"/>
  <c r="B33"/>
  <c r="O31"/>
  <c r="N31"/>
  <c r="M31"/>
  <c r="L31"/>
  <c r="K31"/>
  <c r="J31"/>
  <c r="I31"/>
  <c r="H31"/>
  <c r="G31"/>
  <c r="C31"/>
  <c r="B31"/>
  <c r="O29"/>
  <c r="N29"/>
  <c r="M29"/>
  <c r="L29"/>
  <c r="K29"/>
  <c r="J29"/>
  <c r="I29"/>
  <c r="H29"/>
  <c r="G29"/>
  <c r="C29"/>
  <c r="B29"/>
  <c r="O27"/>
  <c r="N27"/>
  <c r="M27"/>
  <c r="L27"/>
  <c r="K27"/>
  <c r="J27"/>
  <c r="I27"/>
  <c r="H27"/>
  <c r="G27"/>
  <c r="C27"/>
  <c r="B27"/>
  <c r="O25"/>
  <c r="N25"/>
  <c r="M25"/>
  <c r="L25"/>
  <c r="K25"/>
  <c r="J25"/>
  <c r="I25"/>
  <c r="H25"/>
  <c r="G25"/>
  <c r="C25"/>
  <c r="B25"/>
  <c r="C21"/>
  <c r="C19"/>
  <c r="C17"/>
  <c r="C15"/>
  <c r="C13"/>
  <c r="M11"/>
  <c r="J11"/>
  <c r="G11"/>
  <c r="C11"/>
  <c r="M9"/>
  <c r="J9"/>
  <c r="G9"/>
  <c r="C9"/>
  <c r="M7"/>
  <c r="J7"/>
  <c r="G7"/>
  <c r="C6"/>
  <c r="C4"/>
  <c r="J2"/>
  <c r="C2"/>
  <c r="AZ56" i="6"/>
  <c r="AJ56"/>
  <c r="T56"/>
  <c r="Q56"/>
  <c r="F56"/>
  <c r="C56"/>
  <c r="AZ54"/>
  <c r="AJ54"/>
  <c r="T54"/>
  <c r="Q54"/>
  <c r="F54"/>
  <c r="C54"/>
  <c r="AZ52"/>
  <c r="AJ52"/>
  <c r="T52"/>
  <c r="Q52"/>
  <c r="F52"/>
  <c r="C52"/>
  <c r="AZ50"/>
  <c r="AJ50"/>
  <c r="T50"/>
  <c r="Q50"/>
  <c r="F50"/>
  <c r="C50"/>
  <c r="AZ48"/>
  <c r="AJ48"/>
  <c r="T48"/>
  <c r="Q48"/>
  <c r="F48"/>
  <c r="C48"/>
  <c r="AZ46"/>
  <c r="AJ46"/>
  <c r="T46"/>
  <c r="Q46"/>
  <c r="F46"/>
  <c r="C46"/>
  <c r="AZ44"/>
  <c r="AJ44"/>
  <c r="T44"/>
  <c r="Q44"/>
  <c r="F44"/>
  <c r="C44"/>
  <c r="AZ42"/>
  <c r="AJ42"/>
  <c r="T42"/>
  <c r="Q42"/>
  <c r="F42"/>
  <c r="C42"/>
  <c r="AZ40"/>
  <c r="AJ40"/>
  <c r="T40"/>
  <c r="Q40"/>
  <c r="F40"/>
  <c r="C40"/>
  <c r="AZ38"/>
  <c r="AJ38"/>
  <c r="T38"/>
  <c r="Q38"/>
  <c r="F38"/>
  <c r="C38"/>
  <c r="AZ36"/>
  <c r="AJ36"/>
  <c r="T36"/>
  <c r="Q36"/>
  <c r="F36"/>
  <c r="C36"/>
  <c r="AZ34"/>
  <c r="AJ34"/>
  <c r="T34"/>
  <c r="Q34"/>
  <c r="F34"/>
  <c r="C34"/>
  <c r="BC29"/>
  <c r="AX29"/>
  <c r="Z29"/>
  <c r="H29"/>
  <c r="AY28"/>
  <c r="AG28"/>
  <c r="AB28"/>
  <c r="T28"/>
  <c r="H28"/>
  <c r="BC27"/>
  <c r="AX27"/>
  <c r="Z27"/>
  <c r="H27"/>
  <c r="AY26"/>
  <c r="AG26"/>
  <c r="AB26"/>
  <c r="T26"/>
  <c r="H26"/>
  <c r="BC25"/>
  <c r="AX25"/>
  <c r="Z25"/>
  <c r="H25"/>
  <c r="AY24"/>
  <c r="AG24"/>
  <c r="AB24"/>
  <c r="T24"/>
  <c r="H24"/>
  <c r="BC23"/>
  <c r="AX23"/>
  <c r="Z23"/>
  <c r="H23"/>
  <c r="AY22"/>
  <c r="AG22"/>
  <c r="AB22"/>
  <c r="T22"/>
  <c r="H22"/>
  <c r="AS21"/>
  <c r="AD21"/>
  <c r="O21"/>
  <c r="AS20"/>
  <c r="AD20"/>
  <c r="O20"/>
  <c r="AZ18"/>
  <c r="Y17"/>
  <c r="U17"/>
  <c r="H17"/>
  <c r="AZ16"/>
  <c r="AN16"/>
  <c r="K16"/>
  <c r="O47" i="2"/>
  <c r="N47"/>
  <c r="M47"/>
  <c r="L47"/>
  <c r="K47"/>
  <c r="J47"/>
  <c r="I47"/>
  <c r="H47"/>
  <c r="G47"/>
  <c r="C47"/>
  <c r="B47"/>
  <c r="O45"/>
  <c r="N45"/>
  <c r="M45"/>
  <c r="L45"/>
  <c r="K45"/>
  <c r="J45"/>
  <c r="I45"/>
  <c r="H45"/>
  <c r="G45"/>
  <c r="C45"/>
  <c r="B45"/>
  <c r="O43"/>
  <c r="N43"/>
  <c r="M43"/>
  <c r="L43"/>
  <c r="K43"/>
  <c r="J43"/>
  <c r="I43"/>
  <c r="H43"/>
  <c r="G43"/>
  <c r="C43"/>
  <c r="B43"/>
  <c r="O41"/>
  <c r="N41"/>
  <c r="M41"/>
  <c r="L41"/>
  <c r="K41"/>
  <c r="J41"/>
  <c r="I41"/>
  <c r="H41"/>
  <c r="G41"/>
  <c r="C41"/>
  <c r="B41"/>
  <c r="O39"/>
  <c r="N39"/>
  <c r="M39"/>
  <c r="L39"/>
  <c r="K39"/>
  <c r="J39"/>
  <c r="I39"/>
  <c r="H39"/>
  <c r="G39"/>
  <c r="C39"/>
  <c r="B39"/>
  <c r="O37"/>
  <c r="N37"/>
  <c r="M37"/>
  <c r="L37"/>
  <c r="K37"/>
  <c r="J37"/>
  <c r="I37"/>
  <c r="H37"/>
  <c r="G37"/>
  <c r="C37"/>
  <c r="B37"/>
  <c r="O35"/>
  <c r="N35"/>
  <c r="M35"/>
  <c r="L35"/>
  <c r="K35"/>
  <c r="J35"/>
  <c r="I35"/>
  <c r="H35"/>
  <c r="G35"/>
  <c r="C35"/>
  <c r="B35"/>
  <c r="O33"/>
  <c r="N33"/>
  <c r="M33"/>
  <c r="L33"/>
  <c r="K33"/>
  <c r="J33"/>
  <c r="I33"/>
  <c r="H33"/>
  <c r="G33"/>
  <c r="C33"/>
  <c r="B33"/>
  <c r="O31"/>
  <c r="N31"/>
  <c r="M31"/>
  <c r="L31"/>
  <c r="K31"/>
  <c r="J31"/>
  <c r="I31"/>
  <c r="H31"/>
  <c r="G31"/>
  <c r="C31"/>
  <c r="B31"/>
  <c r="O29"/>
  <c r="N29"/>
  <c r="M29"/>
  <c r="L29"/>
  <c r="K29"/>
  <c r="J29"/>
  <c r="I29"/>
  <c r="H29"/>
  <c r="G29"/>
  <c r="C29"/>
  <c r="B29"/>
  <c r="O27"/>
  <c r="N27"/>
  <c r="M27"/>
  <c r="L27"/>
  <c r="K27"/>
  <c r="J27"/>
  <c r="I27"/>
  <c r="H27"/>
  <c r="G27"/>
  <c r="C27"/>
  <c r="B27"/>
  <c r="O25"/>
  <c r="N25"/>
  <c r="M25"/>
  <c r="L25"/>
  <c r="K25"/>
  <c r="J25"/>
  <c r="I25"/>
  <c r="H25"/>
  <c r="G25"/>
  <c r="C25"/>
  <c r="B25"/>
  <c r="C21"/>
  <c r="C19"/>
  <c r="C17"/>
  <c r="C15"/>
  <c r="C13"/>
  <c r="M11"/>
  <c r="J11"/>
  <c r="G11"/>
  <c r="C11"/>
  <c r="M9"/>
  <c r="J9"/>
  <c r="G9"/>
  <c r="C9"/>
  <c r="M7"/>
  <c r="J7"/>
  <c r="G7"/>
  <c r="C6"/>
  <c r="C4"/>
  <c r="J2"/>
  <c r="C2"/>
  <c r="V55" i="8"/>
  <c r="C19"/>
  <c r="C17"/>
  <c r="AY4"/>
  <c r="AX4"/>
  <c r="AW4"/>
</calcChain>
</file>

<file path=xl/sharedStrings.xml><?xml version="1.0" encoding="utf-8"?>
<sst xmlns="http://schemas.openxmlformats.org/spreadsheetml/2006/main" count="434" uniqueCount="260">
  <si>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</si>
  <si>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</si>
  <si>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マツドミライズバレーボールクラブ</t>
  </si>
  <si>
    <r>
      <rPr>
        <sz val="11"/>
        <color theme="1"/>
        <rFont val="ＭＳ Ｐゴシック"/>
        <family val="3"/>
        <charset val="128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</si>
  <si>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</si>
  <si>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</si>
  <si>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</si>
  <si>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</si>
  <si>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</si>
  <si>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</si>
  <si>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r>
      <t>松戸</t>
    </r>
    <r>
      <rPr>
        <sz val="16"/>
        <color rgb="FF000000"/>
        <rFont val="ＭＳ ゴシック"/>
        <family val="3"/>
        <charset val="128"/>
      </rPr>
      <t>ミライズバレーボールクラブ</t>
    </r>
  </si>
  <si>
    <t>女子</t>
  </si>
  <si>
    <t>松戸市</t>
  </si>
  <si>
    <t>北西支部</t>
  </si>
  <si>
    <t>北東支部</t>
  </si>
  <si>
    <t>南房総支部</t>
  </si>
  <si>
    <r>
      <rPr>
        <sz val="11"/>
        <color theme="1"/>
        <rFont val="ＭＳ Ｐゴシック"/>
        <family val="3"/>
        <charset val="128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</si>
  <si>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</si>
  <si>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</si>
  <si>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</si>
  <si>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</si>
  <si>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新京成</t>
  </si>
  <si>
    <t>上本郷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</si>
  <si>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</si>
  <si>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</si>
  <si>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</si>
  <si>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</si>
  <si>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</si>
  <si>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</si>
  <si>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</si>
  <si>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</si>
  <si>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</si>
  <si>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</si>
  <si>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</si>
  <si>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フジカネ</t>
  </si>
  <si>
    <t>ヒロシ</t>
  </si>
  <si>
    <t>0364207</t>
  </si>
  <si>
    <t>〒</t>
  </si>
  <si>
    <t>270</t>
  </si>
  <si>
    <t>―</t>
  </si>
  <si>
    <t>2261</t>
  </si>
  <si>
    <t>（</t>
  </si>
  <si>
    <t>047</t>
  </si>
  <si>
    <t>）</t>
  </si>
  <si>
    <t>藤兼</t>
  </si>
  <si>
    <t>寛</t>
  </si>
  <si>
    <t>千葉県松戸市常盤平3-6-2-303</t>
  </si>
  <si>
    <t>386</t>
  </si>
  <si>
    <t>2932</t>
  </si>
  <si>
    <r>
      <rPr>
        <sz val="11"/>
        <color indexed="8"/>
        <rFont val="ＭＳ Ｐゴシック"/>
        <family val="3"/>
        <charset val="128"/>
      </rPr>
      <t>コーチ</t>
    </r>
  </si>
  <si>
    <t>ミヤモト</t>
  </si>
  <si>
    <t>ヒサオ</t>
  </si>
  <si>
    <t>271</t>
  </si>
  <si>
    <t>0092</t>
  </si>
  <si>
    <t>宮本</t>
  </si>
  <si>
    <t>久雄</t>
  </si>
  <si>
    <t>千葉県松戸市松戸2285-21</t>
  </si>
  <si>
    <t>361</t>
  </si>
  <si>
    <t>1150</t>
  </si>
  <si>
    <r>
      <rPr>
        <sz val="11"/>
        <color indexed="8"/>
        <rFont val="ＭＳ Ｐゴシック"/>
        <family val="3"/>
        <charset val="128"/>
      </rPr>
      <t>マネージャー</t>
    </r>
  </si>
  <si>
    <t>タキ</t>
  </si>
  <si>
    <t>カズノリ</t>
  </si>
  <si>
    <t>2231</t>
  </si>
  <si>
    <t>滝</t>
  </si>
  <si>
    <t>和憲</t>
  </si>
  <si>
    <t>千葉県松戸市稔台5-9-10</t>
  </si>
  <si>
    <t>727</t>
  </si>
  <si>
    <t>2326</t>
  </si>
  <si>
    <r>
      <rPr>
        <sz val="11"/>
        <color indexed="8"/>
        <rFont val="ＭＳ Ｐゴシック"/>
        <family val="3"/>
        <charset val="128"/>
      </rPr>
      <t>帯同員</t>
    </r>
  </si>
  <si>
    <t>イリエ</t>
  </si>
  <si>
    <t>マサミツ</t>
  </si>
  <si>
    <t>入江</t>
  </si>
  <si>
    <t>勝光</t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</si>
  <si>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</si>
  <si>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</si>
  <si>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</si>
  <si>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</si>
  <si>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</si>
  <si>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</si>
  <si>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</si>
  <si>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</si>
  <si>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</si>
  <si>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</si>
  <si>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</si>
  <si>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</si>
  <si>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</si>
  <si>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</si>
  <si>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</si>
  <si>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</si>
  <si>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</si>
  <si>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タカハシ</t>
  </si>
  <si>
    <t>リイ</t>
  </si>
  <si>
    <r>
      <t>松戸市立和名</t>
    </r>
    <r>
      <rPr>
        <sz val="11"/>
        <color rgb="FF000000"/>
        <rFont val="ＭＳ ゴシック"/>
        <family val="3"/>
        <charset val="128"/>
      </rPr>
      <t>ヶ</t>
    </r>
    <r>
      <rPr>
        <sz val="11"/>
        <color rgb="FF000000"/>
        <rFont val="SimSun"/>
        <charset val="134"/>
      </rPr>
      <t>谷小学校</t>
    </r>
  </si>
  <si>
    <t>高橋</t>
  </si>
  <si>
    <t>里衣</t>
  </si>
  <si>
    <t>ヒラハラ</t>
  </si>
  <si>
    <t>コスズ</t>
  </si>
  <si>
    <t>松戸市立寒風台小学校</t>
  </si>
  <si>
    <t>平原</t>
  </si>
  <si>
    <t>小鈴</t>
  </si>
  <si>
    <t>シトウ</t>
  </si>
  <si>
    <t>リオコ</t>
  </si>
  <si>
    <t>松戸市立北部小学校</t>
  </si>
  <si>
    <t>市東</t>
  </si>
  <si>
    <r>
      <t xml:space="preserve"> </t>
    </r>
    <r>
      <rPr>
        <sz val="11"/>
        <color rgb="FF000000"/>
        <rFont val="SimSun"/>
        <charset val="134"/>
      </rPr>
      <t>里緒子</t>
    </r>
  </si>
  <si>
    <t>サトウ</t>
  </si>
  <si>
    <t>サヤカ</t>
  </si>
  <si>
    <t>松戸市立東松戸小学校</t>
  </si>
  <si>
    <t>佐藤</t>
  </si>
  <si>
    <t>紗香</t>
  </si>
  <si>
    <t>キャプテン</t>
  </si>
  <si>
    <t>カワカミ</t>
  </si>
  <si>
    <t>マオ</t>
  </si>
  <si>
    <t>河上</t>
  </si>
  <si>
    <t>茉央</t>
  </si>
  <si>
    <t>シャハン</t>
  </si>
  <si>
    <t>サキナ</t>
  </si>
  <si>
    <r>
      <t>松戸市立八</t>
    </r>
    <r>
      <rPr>
        <sz val="11"/>
        <color rgb="FF000000"/>
        <rFont val="ＭＳ ゴシック"/>
        <family val="3"/>
        <charset val="128"/>
      </rPr>
      <t>ヶ</t>
    </r>
    <r>
      <rPr>
        <sz val="11"/>
        <color rgb="FF000000"/>
        <rFont val="SimSun"/>
        <charset val="134"/>
      </rPr>
      <t>崎小学校</t>
    </r>
  </si>
  <si>
    <t>葵奈</t>
  </si>
  <si>
    <t>コイデ</t>
  </si>
  <si>
    <t>ハナリ</t>
  </si>
  <si>
    <t>小出</t>
  </si>
  <si>
    <t>華璃</t>
  </si>
  <si>
    <t>オオヤマ</t>
  </si>
  <si>
    <t>ミノリ</t>
  </si>
  <si>
    <t>大山</t>
  </si>
  <si>
    <t>希紀</t>
  </si>
  <si>
    <t>ユズ</t>
  </si>
  <si>
    <t>友杏</t>
  </si>
  <si>
    <t>スミレ</t>
  </si>
  <si>
    <t>清恋</t>
  </si>
  <si>
    <t>モノエ</t>
  </si>
  <si>
    <t>サナ</t>
  </si>
  <si>
    <t>松戸市立八ヶ崎小学校</t>
  </si>
  <si>
    <t>物江</t>
  </si>
  <si>
    <t>紗南</t>
  </si>
  <si>
    <t>タカヒラ</t>
  </si>
  <si>
    <t>サヒロ</t>
  </si>
  <si>
    <t>高平</t>
  </si>
  <si>
    <t>桜央</t>
  </si>
  <si>
    <r>
      <rPr>
        <sz val="11"/>
        <color theme="1"/>
        <rFont val="ＭＳ Ｐゴシック"/>
        <family val="3"/>
        <charset val="128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</si>
  <si>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</si>
  <si>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</si>
  <si>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</si>
  <si>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</si>
  <si>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</si>
  <si>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</si>
  <si>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</si>
  <si>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</si>
  <si>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</si>
  <si>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</si>
  <si>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</si>
  <si>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</si>
  <si>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</si>
  <si>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</si>
  <si>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</si>
  <si>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</si>
  <si>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</si>
  <si>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</si>
  <si>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</si>
  <si>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</si>
  <si>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</si>
  <si>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</si>
  <si>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</si>
  <si>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</si>
  <si>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</si>
  <si>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</si>
  <si>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</si>
  <si>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</si>
  <si>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</si>
  <si>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</si>
  <si>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</si>
  <si>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</si>
  <si>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</si>
  <si>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</si>
  <si>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</si>
  <si>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</si>
  <si>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</si>
  <si>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</si>
  <si>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</si>
  <si>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</si>
  <si>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</si>
  <si>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</si>
  <si>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</si>
  <si>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</si>
  <si>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</si>
  <si>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</si>
  <si>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</si>
  <si>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</si>
  <si>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</si>
  <si>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</si>
  <si>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</si>
  <si>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</si>
  <si>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</si>
  <si>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</si>
  <si>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</si>
  <si>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</si>
  <si>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</si>
  <si>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</si>
  <si>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</si>
  <si>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</si>
  <si>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</si>
  <si>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</si>
  <si>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</si>
  <si>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</si>
  <si>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</si>
  <si>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</si>
  <si>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</si>
  <si>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</si>
  <si>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</si>
  <si>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</si>
  <si>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</si>
  <si>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</si>
  <si>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</si>
  <si>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</si>
  <si>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</si>
  <si>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</si>
  <si>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</si>
  <si>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</si>
  <si>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</si>
  <si>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</si>
  <si>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</si>
  <si>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</si>
  <si>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</si>
  <si>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</si>
  <si>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</si>
  <si>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</si>
  <si>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</si>
  <si>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</si>
  <si>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</si>
  <si>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</si>
  <si>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</si>
  <si>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</si>
  <si>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</si>
  <si>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</si>
  <si>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</si>
  <si>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</si>
  <si>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</si>
  <si>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</si>
  <si>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</si>
  <si>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</si>
  <si>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</si>
  <si>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</si>
  <si>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</si>
  <si>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</si>
  <si>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</si>
  <si>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</si>
  <si>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</si>
  <si>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</si>
  <si>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</si>
  <si>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</si>
  <si>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</si>
  <si>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</si>
  <si>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</si>
  <si>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</si>
  <si>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</si>
  <si>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</si>
  <si>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</si>
  <si>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</si>
  <si>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念願の県大会出場　全員で１勝を目標に頑張ります</t>
    <rPh sb="0" eb="2">
      <t>ネンガン</t>
    </rPh>
    <rPh sb="3" eb="4">
      <t>ケン</t>
    </rPh>
    <rPh sb="4" eb="6">
      <t>タイカイ</t>
    </rPh>
    <rPh sb="6" eb="8">
      <t>シュツジョウ</t>
    </rPh>
    <rPh sb="9" eb="11">
      <t>ゼンイン</t>
    </rPh>
    <rPh sb="13" eb="14">
      <t>ショウ</t>
    </rPh>
    <rPh sb="15" eb="17">
      <t>モクヒョウ</t>
    </rPh>
    <rPh sb="18" eb="20">
      <t>ガンバ</t>
    </rPh>
    <phoneticPr fontId="42"/>
  </si>
</sst>
</file>

<file path=xl/styles.xml><?xml version="1.0" encoding="utf-8"?>
<styleSheet xmlns="http://schemas.openxmlformats.org/spreadsheetml/2006/main">
  <numFmts count="1">
    <numFmt numFmtId="176" formatCode="0_ &quot;冊&quot;"/>
  </numFmts>
  <fonts count="43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family val="2"/>
    </font>
    <font>
      <sz val="22"/>
      <color indexed="8"/>
      <name val="Calibri"/>
      <family val="2"/>
    </font>
    <font>
      <sz val="16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ＭＳ Ｐゴシック"/>
      <charset val="128"/>
    </font>
    <font>
      <sz val="8"/>
      <color indexed="8"/>
      <name val="Calibri"/>
      <family val="2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family val="1"/>
    </font>
    <font>
      <sz val="10"/>
      <color indexed="8"/>
      <name val="ＪＳ明朝"/>
      <charset val="128"/>
    </font>
    <font>
      <sz val="10"/>
      <color indexed="8"/>
      <name val="Century"/>
      <family val="1"/>
    </font>
    <font>
      <sz val="22"/>
      <color indexed="8"/>
      <name val="ＭＳ Ｐゴシック"/>
      <family val="3"/>
      <charset val="128"/>
    </font>
    <font>
      <sz val="11"/>
      <color indexed="8"/>
      <name val="Century"/>
      <family val="1"/>
    </font>
    <font>
      <sz val="14"/>
      <color indexed="8"/>
      <name val="Century"/>
      <family val="1"/>
    </font>
    <font>
      <sz val="9"/>
      <color indexed="8"/>
      <name val="ＪＳＰ明朝"/>
      <charset val="128"/>
    </font>
    <font>
      <sz val="20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rgb="FF000000"/>
      <name val="SimSun"/>
      <charset val="134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rgb="FF000000"/>
      <name val="SimSun"/>
      <charset val="134"/>
    </font>
    <font>
      <sz val="11"/>
      <color rgb="FF000000"/>
      <name val="ＭＳ ゴシック"/>
      <family val="3"/>
      <charset val="128"/>
    </font>
    <font>
      <sz val="11"/>
      <color rgb="FF000000"/>
      <name val="Calibri"/>
      <family val="2"/>
    </font>
    <font>
      <sz val="8"/>
      <color rgb="FF000000"/>
      <name val="SimSun"/>
      <charset val="134"/>
    </font>
    <font>
      <sz val="16"/>
      <color indexed="8"/>
      <name val="ＪＳＰ明朝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6"/>
      <color rgb="FF00000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0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58" fontId="1" fillId="0" borderId="6" xfId="1" applyNumberFormat="1" applyBorder="1" applyAlignment="1">
      <alignment vertical="center" shrinkToFit="1"/>
    </xf>
    <xf numFmtId="58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7" fillId="0" borderId="0" xfId="0" applyFont="1" applyAlignment="1"/>
    <xf numFmtId="0" fontId="11" fillId="0" borderId="0" xfId="0" applyFont="1">
      <alignment vertical="center"/>
    </xf>
    <xf numFmtId="0" fontId="19" fillId="0" borderId="0" xfId="0" applyFont="1">
      <alignment vertical="center"/>
    </xf>
    <xf numFmtId="0" fontId="11" fillId="0" borderId="0" xfId="0" applyFont="1" applyAlignment="1"/>
    <xf numFmtId="0" fontId="21" fillId="0" borderId="0" xfId="0" applyFont="1">
      <alignment vertical="center"/>
    </xf>
    <xf numFmtId="0" fontId="17" fillId="0" borderId="0" xfId="0" applyFont="1">
      <alignment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38" fontId="11" fillId="0" borderId="25" xfId="0" applyNumberFormat="1" applyFont="1" applyBorder="1">
      <alignment vertical="center"/>
    </xf>
    <xf numFmtId="0" fontId="13" fillId="0" borderId="0" xfId="0" applyFont="1" applyAlignment="1">
      <alignment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44" xfId="0" applyFont="1" applyBorder="1" applyAlignment="1">
      <alignment vertical="center"/>
    </xf>
    <xf numFmtId="0" fontId="11" fillId="0" borderId="45" xfId="0" applyFont="1" applyBorder="1" applyAlignment="1">
      <alignment horizontal="left" vertical="center"/>
    </xf>
    <xf numFmtId="0" fontId="11" fillId="4" borderId="24" xfId="0" applyFont="1" applyFill="1" applyBorder="1">
      <alignment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38" fontId="11" fillId="0" borderId="25" xfId="0" applyNumberFormat="1" applyFont="1" applyBorder="1" applyProtection="1">
      <alignment vertical="center"/>
    </xf>
    <xf numFmtId="0" fontId="13" fillId="4" borderId="25" xfId="0" applyFont="1" applyFill="1" applyBorder="1">
      <alignment vertical="center"/>
    </xf>
    <xf numFmtId="38" fontId="11" fillId="4" borderId="25" xfId="0" applyNumberFormat="1" applyFont="1" applyFill="1" applyBorder="1">
      <alignment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0" fontId="11" fillId="4" borderId="24" xfId="0" applyFont="1" applyFill="1" applyBorder="1" applyAlignment="1" applyProtection="1">
      <alignment horizontal="left" vertical="center"/>
    </xf>
    <xf numFmtId="0" fontId="2" fillId="4" borderId="3" xfId="0" applyFont="1" applyFill="1" applyBorder="1">
      <alignment vertical="center"/>
    </xf>
    <xf numFmtId="0" fontId="29" fillId="0" borderId="0" xfId="0" applyFont="1">
      <alignment vertical="center"/>
    </xf>
    <xf numFmtId="0" fontId="2" fillId="4" borderId="23" xfId="0" applyFont="1" applyFill="1" applyBorder="1">
      <alignment vertical="center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11" fillId="0" borderId="27" xfId="0" applyFont="1" applyBorder="1" applyAlignment="1" applyProtection="1">
      <alignment horizontal="left" vertical="center"/>
    </xf>
    <xf numFmtId="0" fontId="11" fillId="4" borderId="28" xfId="0" applyFont="1" applyFill="1" applyBorder="1" applyAlignment="1" applyProtection="1">
      <alignment horizontal="left" vertical="center"/>
    </xf>
    <xf numFmtId="0" fontId="11" fillId="4" borderId="27" xfId="0" applyFont="1" applyFill="1" applyBorder="1" applyAlignment="1" applyProtection="1">
      <alignment horizontal="left" vertical="center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176" fontId="2" fillId="0" borderId="37" xfId="0" applyNumberFormat="1" applyFont="1" applyBorder="1" applyAlignment="1" applyProtection="1">
      <alignment horizontal="center" vertical="center"/>
      <protection locked="0"/>
    </xf>
    <xf numFmtId="176" fontId="2" fillId="0" borderId="25" xfId="0" applyNumberFormat="1" applyFont="1" applyBorder="1" applyAlignment="1" applyProtection="1">
      <alignment horizontal="center" vertical="center"/>
      <protection locked="0"/>
    </xf>
    <xf numFmtId="176" fontId="2" fillId="0" borderId="45" xfId="0" applyNumberFormat="1" applyFont="1" applyBorder="1" applyAlignment="1" applyProtection="1">
      <alignment horizontal="center" vertical="center"/>
      <protection locked="0"/>
    </xf>
    <xf numFmtId="176" fontId="2" fillId="0" borderId="38" xfId="0" applyNumberFormat="1" applyFont="1" applyBorder="1" applyAlignment="1" applyProtection="1">
      <alignment horizontal="center" vertical="center"/>
      <protection locked="0"/>
    </xf>
    <xf numFmtId="176" fontId="2" fillId="0" borderId="39" xfId="0" applyNumberFormat="1" applyFont="1" applyBorder="1" applyAlignment="1" applyProtection="1">
      <alignment horizontal="center" vertical="center"/>
      <protection locked="0"/>
    </xf>
    <xf numFmtId="176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24" xfId="0" quotePrefix="1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5" fillId="3" borderId="4" xfId="0" applyFont="1" applyFill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 vertical="center"/>
    </xf>
    <xf numFmtId="0" fontId="0" fillId="5" borderId="66" xfId="0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7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7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1" fillId="0" borderId="71" xfId="0" applyFont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31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31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32" fillId="0" borderId="60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33" fillId="0" borderId="64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2" fillId="5" borderId="81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0" fontId="11" fillId="4" borderId="25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0" fillId="5" borderId="79" xfId="0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9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4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8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0" borderId="14" xfId="0" quotePrefix="1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4" xfId="0" quotePrefix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>
        <a:xfrm>
          <a:off x="7434580" y="5763895"/>
          <a:ext cx="10858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>
        <a:xfrm>
          <a:off x="7434580" y="7585710"/>
          <a:ext cx="10858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>
        <a:xfrm>
          <a:off x="7855585" y="1162685"/>
          <a:ext cx="20764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>
        <a:xfrm>
          <a:off x="9474835" y="1162685"/>
          <a:ext cx="19812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>
        <a:xfrm>
          <a:off x="1755775" y="4571365"/>
          <a:ext cx="16764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>
        <a:xfrm>
          <a:off x="2738755" y="4571365"/>
          <a:ext cx="15811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775460" y="9525"/>
          <a:ext cx="297942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798195" y="2257425"/>
          <a:ext cx="178498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283845" y="3248025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283845" y="4038600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293370" y="3638550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283845" y="4448175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836295" y="324802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836295" y="364807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836295" y="404812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836295" y="444817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108585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1954530" y="542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6165850" y="542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280285" y="33051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280285" y="37052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280285" y="41052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280285" y="45053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280285" y="37052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280285" y="41052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108585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1954530" y="581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6165850" y="581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1954530" y="581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6165850" y="581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108585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10540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22" zoomScale="85" zoomScaleNormal="100" zoomScaleSheetLayoutView="85" workbookViewId="0">
      <selection activeCell="A55" sqref="A55:T55"/>
    </sheetView>
  </sheetViews>
  <sheetFormatPr defaultColWidth="9" defaultRowHeight="15"/>
  <cols>
    <col min="1" max="2" width="6.125" style="25" customWidth="1"/>
    <col min="3" max="6" width="7.375" style="25" customWidth="1"/>
    <col min="7" max="15" width="6.125" style="25" customWidth="1"/>
    <col min="16" max="45" width="1.625" customWidth="1"/>
    <col min="46" max="46" width="5.875" style="25" customWidth="1"/>
    <col min="47" max="47" width="20.125" style="25" customWidth="1"/>
    <col min="48" max="48" width="9.25" style="25" customWidth="1"/>
    <col min="49" max="49" width="12" style="25" customWidth="1"/>
    <col min="50" max="50" width="12.125" style="25" customWidth="1"/>
    <col min="51" max="51" width="11.375" style="25" customWidth="1"/>
    <col min="52" max="52" width="6.625" style="25" customWidth="1"/>
    <col min="53" max="16384" width="9" style="25"/>
  </cols>
  <sheetData>
    <row r="1" spans="1:51" ht="31.5">
      <c r="A1" s="241" t="s">
        <v>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243" t="s">
        <v>1</v>
      </c>
      <c r="B2" s="244"/>
      <c r="C2" s="245" t="s">
        <v>2</v>
      </c>
      <c r="D2" s="246"/>
      <c r="E2" s="246"/>
      <c r="F2" s="246"/>
      <c r="G2" s="246"/>
      <c r="H2" s="246"/>
      <c r="I2" s="247"/>
      <c r="J2" s="248" t="s">
        <v>3</v>
      </c>
      <c r="K2" s="249"/>
      <c r="L2" s="249"/>
      <c r="M2" s="249"/>
      <c r="N2" s="249"/>
      <c r="O2" s="250"/>
      <c r="P2" s="248" t="s">
        <v>4</v>
      </c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251" t="s">
        <v>5</v>
      </c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48"/>
      <c r="AT2" s="65"/>
      <c r="AV2" s="66" t="s">
        <v>6</v>
      </c>
      <c r="AW2" t="s">
        <v>7</v>
      </c>
      <c r="AX2" t="s">
        <v>8</v>
      </c>
    </row>
    <row r="3" spans="1:51" ht="24" customHeight="1">
      <c r="A3" s="252" t="s">
        <v>9</v>
      </c>
      <c r="B3" s="253"/>
      <c r="C3" s="254" t="s">
        <v>10</v>
      </c>
      <c r="D3" s="255"/>
      <c r="E3" s="255"/>
      <c r="F3" s="255"/>
      <c r="G3" s="255"/>
      <c r="H3" s="255"/>
      <c r="I3" s="256"/>
      <c r="J3" s="257" t="s">
        <v>11</v>
      </c>
      <c r="K3" s="258"/>
      <c r="L3" s="258"/>
      <c r="M3" s="258"/>
      <c r="N3" s="258"/>
      <c r="O3" s="259"/>
      <c r="P3" s="260" t="s">
        <v>12</v>
      </c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2" t="s">
        <v>13</v>
      </c>
      <c r="AF3" s="262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3"/>
      <c r="AT3" s="67"/>
      <c r="AV3" s="66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222" t="s">
        <v>16</v>
      </c>
      <c r="B4" s="223"/>
      <c r="C4" s="224">
        <v>433698727</v>
      </c>
      <c r="D4" s="225"/>
      <c r="E4" s="225"/>
      <c r="F4" s="225"/>
      <c r="G4" s="225"/>
      <c r="H4" s="225"/>
      <c r="I4" s="226"/>
      <c r="J4" s="227" t="s">
        <v>17</v>
      </c>
      <c r="K4" s="228"/>
      <c r="L4" s="228"/>
      <c r="M4" s="228"/>
      <c r="N4" s="228"/>
      <c r="O4" s="229"/>
      <c r="P4" s="230" t="s">
        <v>18</v>
      </c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19"/>
      <c r="AT4" s="67"/>
      <c r="AV4" s="66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1" t="s">
        <v>20</v>
      </c>
      <c r="B5" s="232"/>
      <c r="C5" s="233"/>
      <c r="D5" s="234"/>
      <c r="E5" s="234"/>
      <c r="F5" s="234"/>
      <c r="G5" s="234"/>
      <c r="H5" s="234"/>
      <c r="I5" s="235"/>
      <c r="J5" s="236">
        <v>21005</v>
      </c>
      <c r="K5" s="236"/>
      <c r="L5" s="236"/>
      <c r="M5" s="236"/>
      <c r="N5" s="236"/>
      <c r="O5" s="236"/>
      <c r="P5" s="237" t="s">
        <v>21</v>
      </c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7" t="s">
        <v>22</v>
      </c>
      <c r="AF5" s="238"/>
      <c r="AG5" s="238"/>
      <c r="AH5" s="238"/>
      <c r="AI5" s="238"/>
      <c r="AJ5" s="238"/>
      <c r="AK5" s="239"/>
      <c r="AL5" s="239"/>
      <c r="AM5" s="239"/>
      <c r="AN5" s="239"/>
      <c r="AO5" s="239"/>
      <c r="AP5" s="239"/>
      <c r="AQ5" s="239"/>
      <c r="AR5" s="239"/>
      <c r="AS5" s="240"/>
      <c r="AT5" s="67"/>
      <c r="AV5" s="66" t="s">
        <v>23</v>
      </c>
      <c r="AW5" t="s">
        <v>24</v>
      </c>
    </row>
    <row r="6" spans="1:51" ht="22.5" customHeight="1">
      <c r="A6" s="100" t="s">
        <v>25</v>
      </c>
      <c r="B6" s="99"/>
      <c r="C6" s="214" t="s">
        <v>26</v>
      </c>
      <c r="D6" s="215"/>
      <c r="E6" s="216" t="s">
        <v>27</v>
      </c>
      <c r="F6" s="217"/>
      <c r="G6" s="218" t="s">
        <v>28</v>
      </c>
      <c r="H6" s="218"/>
      <c r="I6" s="218"/>
      <c r="J6" s="218" t="s">
        <v>29</v>
      </c>
      <c r="K6" s="218"/>
      <c r="L6" s="218"/>
      <c r="M6" s="218" t="s">
        <v>30</v>
      </c>
      <c r="N6" s="218"/>
      <c r="O6" s="218"/>
      <c r="P6" s="219" t="s">
        <v>31</v>
      </c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1" t="s">
        <v>32</v>
      </c>
      <c r="AL6" s="221"/>
      <c r="AM6" s="221"/>
      <c r="AN6" s="221"/>
      <c r="AO6" s="221"/>
      <c r="AP6" s="221"/>
      <c r="AQ6" s="221"/>
      <c r="AR6" s="221"/>
      <c r="AS6" s="221"/>
      <c r="AT6" s="68" t="s">
        <v>33</v>
      </c>
    </row>
    <row r="7" spans="1:51" ht="13.5" customHeight="1">
      <c r="A7" s="100"/>
      <c r="B7" s="99"/>
      <c r="C7" s="170" t="s">
        <v>34</v>
      </c>
      <c r="D7" s="171"/>
      <c r="E7" s="172" t="s">
        <v>35</v>
      </c>
      <c r="F7" s="173"/>
      <c r="G7" s="124">
        <v>508568089</v>
      </c>
      <c r="H7" s="124"/>
      <c r="I7" s="124"/>
      <c r="J7" s="124"/>
      <c r="K7" s="124"/>
      <c r="L7" s="124"/>
      <c r="M7" s="125" t="s">
        <v>36</v>
      </c>
      <c r="N7" s="124"/>
      <c r="O7" s="124"/>
      <c r="P7" s="205" t="s">
        <v>37</v>
      </c>
      <c r="Q7" s="206"/>
      <c r="R7" s="207" t="s">
        <v>38</v>
      </c>
      <c r="S7" s="207"/>
      <c r="T7" s="207"/>
      <c r="U7" s="207"/>
      <c r="V7" s="56" t="s">
        <v>39</v>
      </c>
      <c r="W7" s="208" t="s">
        <v>40</v>
      </c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63" t="s">
        <v>41</v>
      </c>
      <c r="AL7" s="210" t="s">
        <v>42</v>
      </c>
      <c r="AM7" s="210"/>
      <c r="AN7" s="210"/>
      <c r="AO7" s="210"/>
      <c r="AP7" s="210"/>
      <c r="AQ7" s="210"/>
      <c r="AR7" s="210"/>
      <c r="AS7" s="69" t="s">
        <v>43</v>
      </c>
      <c r="AT7" s="115">
        <v>48</v>
      </c>
    </row>
    <row r="8" spans="1:51" ht="18" customHeight="1">
      <c r="A8" s="100"/>
      <c r="B8" s="99"/>
      <c r="C8" s="166" t="s">
        <v>44</v>
      </c>
      <c r="D8" s="167"/>
      <c r="E8" s="168" t="s">
        <v>45</v>
      </c>
      <c r="F8" s="169"/>
      <c r="G8" s="124"/>
      <c r="H8" s="124"/>
      <c r="I8" s="124"/>
      <c r="J8" s="124"/>
      <c r="K8" s="124"/>
      <c r="L8" s="124"/>
      <c r="M8" s="124"/>
      <c r="N8" s="124"/>
      <c r="O8" s="124"/>
      <c r="P8" s="182" t="s">
        <v>46</v>
      </c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5" t="s">
        <v>47</v>
      </c>
      <c r="AL8" s="186"/>
      <c r="AM8" s="186"/>
      <c r="AN8" s="186"/>
      <c r="AO8" s="70" t="s">
        <v>39</v>
      </c>
      <c r="AP8" s="186" t="s">
        <v>48</v>
      </c>
      <c r="AQ8" s="186"/>
      <c r="AR8" s="186"/>
      <c r="AS8" s="187"/>
      <c r="AT8" s="115"/>
    </row>
    <row r="9" spans="1:51" ht="14.45" customHeight="1">
      <c r="A9" s="100" t="s">
        <v>49</v>
      </c>
      <c r="B9" s="99"/>
      <c r="C9" s="170" t="s">
        <v>50</v>
      </c>
      <c r="D9" s="171"/>
      <c r="E9" s="172" t="s">
        <v>51</v>
      </c>
      <c r="F9" s="173"/>
      <c r="G9" s="124">
        <v>513561113</v>
      </c>
      <c r="H9" s="124"/>
      <c r="I9" s="124"/>
      <c r="J9" s="124"/>
      <c r="K9" s="124"/>
      <c r="L9" s="124"/>
      <c r="M9" s="124"/>
      <c r="N9" s="124"/>
      <c r="O9" s="124"/>
      <c r="P9" s="205" t="s">
        <v>37</v>
      </c>
      <c r="Q9" s="206"/>
      <c r="R9" s="207" t="s">
        <v>52</v>
      </c>
      <c r="S9" s="207"/>
      <c r="T9" s="207"/>
      <c r="U9" s="207"/>
      <c r="V9" s="56" t="s">
        <v>39</v>
      </c>
      <c r="W9" s="208" t="s">
        <v>53</v>
      </c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9"/>
      <c r="AK9" s="63" t="s">
        <v>41</v>
      </c>
      <c r="AL9" s="210" t="s">
        <v>42</v>
      </c>
      <c r="AM9" s="210"/>
      <c r="AN9" s="210"/>
      <c r="AO9" s="210"/>
      <c r="AP9" s="210"/>
      <c r="AQ9" s="210"/>
      <c r="AR9" s="210"/>
      <c r="AS9" s="69" t="s">
        <v>43</v>
      </c>
      <c r="AT9" s="116">
        <v>48</v>
      </c>
    </row>
    <row r="10" spans="1:51" ht="18" customHeight="1">
      <c r="A10" s="100"/>
      <c r="B10" s="99"/>
      <c r="C10" s="166" t="s">
        <v>54</v>
      </c>
      <c r="D10" s="167"/>
      <c r="E10" s="168" t="s">
        <v>55</v>
      </c>
      <c r="F10" s="169"/>
      <c r="G10" s="124"/>
      <c r="H10" s="124"/>
      <c r="I10" s="124"/>
      <c r="J10" s="124"/>
      <c r="K10" s="124"/>
      <c r="L10" s="124"/>
      <c r="M10" s="124"/>
      <c r="N10" s="124"/>
      <c r="O10" s="124"/>
      <c r="P10" s="182" t="s">
        <v>56</v>
      </c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4"/>
      <c r="AK10" s="185" t="s">
        <v>57</v>
      </c>
      <c r="AL10" s="186"/>
      <c r="AM10" s="186"/>
      <c r="AN10" s="186"/>
      <c r="AO10" s="70" t="s">
        <v>39</v>
      </c>
      <c r="AP10" s="186" t="s">
        <v>58</v>
      </c>
      <c r="AQ10" s="186"/>
      <c r="AR10" s="186"/>
      <c r="AS10" s="187"/>
      <c r="AT10" s="116"/>
    </row>
    <row r="11" spans="1:51" ht="14.45" customHeight="1">
      <c r="A11" s="100" t="s">
        <v>59</v>
      </c>
      <c r="B11" s="99"/>
      <c r="C11" s="170" t="s">
        <v>60</v>
      </c>
      <c r="D11" s="171"/>
      <c r="E11" s="172" t="s">
        <v>61</v>
      </c>
      <c r="F11" s="173"/>
      <c r="G11" s="124">
        <v>516001072</v>
      </c>
      <c r="H11" s="124"/>
      <c r="I11" s="124"/>
      <c r="J11" s="124"/>
      <c r="K11" s="124"/>
      <c r="L11" s="124"/>
      <c r="M11" s="124"/>
      <c r="N11" s="124"/>
      <c r="O11" s="124"/>
      <c r="P11" s="205" t="s">
        <v>37</v>
      </c>
      <c r="Q11" s="206"/>
      <c r="R11" s="207" t="s">
        <v>38</v>
      </c>
      <c r="S11" s="207"/>
      <c r="T11" s="207"/>
      <c r="U11" s="207"/>
      <c r="V11" s="56" t="s">
        <v>39</v>
      </c>
      <c r="W11" s="208" t="s">
        <v>62</v>
      </c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9"/>
      <c r="AK11" s="63" t="s">
        <v>41</v>
      </c>
      <c r="AL11" s="210" t="s">
        <v>42</v>
      </c>
      <c r="AM11" s="210"/>
      <c r="AN11" s="210"/>
      <c r="AO11" s="210"/>
      <c r="AP11" s="210"/>
      <c r="AQ11" s="210"/>
      <c r="AR11" s="210"/>
      <c r="AS11" s="69" t="s">
        <v>43</v>
      </c>
      <c r="AT11" s="116">
        <v>36</v>
      </c>
    </row>
    <row r="12" spans="1:51" ht="18" customHeight="1">
      <c r="A12" s="100"/>
      <c r="B12" s="99"/>
      <c r="C12" s="166" t="s">
        <v>63</v>
      </c>
      <c r="D12" s="167"/>
      <c r="E12" s="168" t="s">
        <v>64</v>
      </c>
      <c r="F12" s="169"/>
      <c r="G12" s="124"/>
      <c r="H12" s="124"/>
      <c r="I12" s="124"/>
      <c r="J12" s="124"/>
      <c r="K12" s="124"/>
      <c r="L12" s="124"/>
      <c r="M12" s="124"/>
      <c r="N12" s="124"/>
      <c r="O12" s="124"/>
      <c r="P12" s="182" t="s">
        <v>65</v>
      </c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4"/>
      <c r="AK12" s="185" t="s">
        <v>66</v>
      </c>
      <c r="AL12" s="186"/>
      <c r="AM12" s="186"/>
      <c r="AN12" s="186"/>
      <c r="AO12" s="70" t="s">
        <v>39</v>
      </c>
      <c r="AP12" s="186" t="s">
        <v>67</v>
      </c>
      <c r="AQ12" s="186"/>
      <c r="AR12" s="186"/>
      <c r="AS12" s="187"/>
      <c r="AT12" s="116"/>
    </row>
    <row r="13" spans="1:51" ht="15" customHeight="1">
      <c r="A13" s="100" t="s">
        <v>68</v>
      </c>
      <c r="B13" s="99"/>
      <c r="C13" s="176" t="s">
        <v>69</v>
      </c>
      <c r="D13" s="171"/>
      <c r="E13" s="172" t="s">
        <v>70</v>
      </c>
      <c r="F13" s="173"/>
      <c r="G13" s="126"/>
      <c r="H13" s="126"/>
      <c r="I13" s="126"/>
      <c r="J13" s="126"/>
      <c r="K13" s="126"/>
      <c r="L13" s="126"/>
      <c r="M13" s="126"/>
      <c r="N13" s="126"/>
      <c r="O13" s="126"/>
      <c r="P13" s="48"/>
      <c r="Q13" s="57"/>
      <c r="R13" s="211"/>
      <c r="S13" s="211"/>
      <c r="T13" s="211"/>
      <c r="U13" s="211"/>
      <c r="V13" s="58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2"/>
      <c r="AK13" s="64"/>
      <c r="AL13" s="213"/>
      <c r="AM13" s="213"/>
      <c r="AN13" s="213"/>
      <c r="AO13" s="213"/>
      <c r="AP13" s="213"/>
      <c r="AQ13" s="213"/>
      <c r="AR13" s="213"/>
      <c r="AS13" s="71"/>
      <c r="AT13" s="117"/>
    </row>
    <row r="14" spans="1:51" ht="18" customHeight="1">
      <c r="A14" s="100"/>
      <c r="B14" s="99"/>
      <c r="C14" s="177" t="s">
        <v>71</v>
      </c>
      <c r="D14" s="167"/>
      <c r="E14" s="168" t="s">
        <v>72</v>
      </c>
      <c r="F14" s="169"/>
      <c r="G14" s="126"/>
      <c r="H14" s="126"/>
      <c r="I14" s="126"/>
      <c r="J14" s="126"/>
      <c r="K14" s="126"/>
      <c r="L14" s="126"/>
      <c r="M14" s="126"/>
      <c r="N14" s="126"/>
      <c r="O14" s="126"/>
      <c r="P14" s="199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1"/>
      <c r="AK14" s="202"/>
      <c r="AL14" s="203"/>
      <c r="AM14" s="203"/>
      <c r="AN14" s="203"/>
      <c r="AO14" s="72"/>
      <c r="AP14" s="203"/>
      <c r="AQ14" s="203"/>
      <c r="AR14" s="203"/>
      <c r="AS14" s="204"/>
      <c r="AT14" s="117"/>
    </row>
    <row r="15" spans="1:51" ht="15" customHeight="1">
      <c r="A15" s="98" t="s">
        <v>73</v>
      </c>
      <c r="B15" s="99"/>
      <c r="C15" s="170" t="s">
        <v>34</v>
      </c>
      <c r="D15" s="171"/>
      <c r="E15" s="172" t="s">
        <v>35</v>
      </c>
      <c r="F15" s="173"/>
      <c r="G15" s="126"/>
      <c r="H15" s="126"/>
      <c r="I15" s="126"/>
      <c r="J15" s="126"/>
      <c r="K15" s="126"/>
      <c r="L15" s="126"/>
      <c r="M15" s="126"/>
      <c r="N15" s="126"/>
      <c r="O15" s="126"/>
      <c r="P15" s="205" t="s">
        <v>37</v>
      </c>
      <c r="Q15" s="206"/>
      <c r="R15" s="207" t="s">
        <v>38</v>
      </c>
      <c r="S15" s="207"/>
      <c r="T15" s="207"/>
      <c r="U15" s="207"/>
      <c r="V15" s="56" t="s">
        <v>39</v>
      </c>
      <c r="W15" s="208" t="s">
        <v>40</v>
      </c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9"/>
      <c r="AK15" s="63" t="s">
        <v>41</v>
      </c>
      <c r="AL15" s="210" t="s">
        <v>42</v>
      </c>
      <c r="AM15" s="210"/>
      <c r="AN15" s="210"/>
      <c r="AO15" s="210"/>
      <c r="AP15" s="210"/>
      <c r="AQ15" s="210"/>
      <c r="AR15" s="210"/>
      <c r="AS15" s="69" t="s">
        <v>43</v>
      </c>
      <c r="AT15" s="116">
        <v>48</v>
      </c>
    </row>
    <row r="16" spans="1:51" ht="18" customHeight="1">
      <c r="A16" s="100"/>
      <c r="B16" s="99"/>
      <c r="C16" s="177" t="s">
        <v>44</v>
      </c>
      <c r="D16" s="167"/>
      <c r="E16" s="168" t="s">
        <v>45</v>
      </c>
      <c r="F16" s="169"/>
      <c r="G16" s="126"/>
      <c r="H16" s="126"/>
      <c r="I16" s="126"/>
      <c r="J16" s="126"/>
      <c r="K16" s="126"/>
      <c r="L16" s="126"/>
      <c r="M16" s="126"/>
      <c r="N16" s="126"/>
      <c r="O16" s="126"/>
      <c r="P16" s="182" t="s">
        <v>46</v>
      </c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4"/>
      <c r="AK16" s="185" t="s">
        <v>47</v>
      </c>
      <c r="AL16" s="186"/>
      <c r="AM16" s="186"/>
      <c r="AN16" s="186"/>
      <c r="AO16" s="70" t="s">
        <v>39</v>
      </c>
      <c r="AP16" s="186" t="s">
        <v>48</v>
      </c>
      <c r="AQ16" s="186"/>
      <c r="AR16" s="186"/>
      <c r="AS16" s="187"/>
      <c r="AT16" s="116"/>
    </row>
    <row r="17" spans="1:46">
      <c r="A17" s="100" t="s">
        <v>74</v>
      </c>
      <c r="B17" s="99"/>
      <c r="C17" s="101" t="str">
        <f>IF(P16="","",P16)</f>
        <v>千葉県松戸市常盤平3-6-2-303</v>
      </c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4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73"/>
    </row>
    <row r="18" spans="1:46">
      <c r="A18" s="100"/>
      <c r="B18" s="99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5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74"/>
    </row>
    <row r="19" spans="1:46" ht="14.45" customHeight="1">
      <c r="A19" s="100" t="s">
        <v>75</v>
      </c>
      <c r="B19" s="99"/>
      <c r="C19" s="101" t="str">
        <f>IF(AL15="","",AL15&amp;"-"&amp;AK16&amp;"-"&amp;AP16)</f>
        <v>047-386-2932</v>
      </c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5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74"/>
    </row>
    <row r="20" spans="1:46" ht="14.45" customHeight="1">
      <c r="A20" s="100"/>
      <c r="B20" s="99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5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74"/>
    </row>
    <row r="21" spans="1:46" ht="14.45" customHeight="1">
      <c r="A21" s="100" t="s">
        <v>76</v>
      </c>
      <c r="B21" s="99"/>
      <c r="C21" s="120" t="s">
        <v>77</v>
      </c>
      <c r="D21" s="121"/>
      <c r="E21" s="121">
        <v>7735</v>
      </c>
      <c r="F21" s="121"/>
      <c r="G21" s="121">
        <v>7560</v>
      </c>
      <c r="H21" s="121"/>
      <c r="I21" s="51"/>
      <c r="J21" s="51"/>
      <c r="K21" s="51"/>
      <c r="L21" s="51"/>
      <c r="M21" s="51"/>
      <c r="N21" s="51"/>
      <c r="O21" s="52"/>
      <c r="P21" s="5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74"/>
    </row>
    <row r="22" spans="1:46" ht="14.45" customHeight="1">
      <c r="A22" s="118"/>
      <c r="B22" s="119"/>
      <c r="C22" s="122"/>
      <c r="D22" s="123"/>
      <c r="E22" s="123"/>
      <c r="F22" s="123"/>
      <c r="G22" s="123"/>
      <c r="H22" s="123"/>
      <c r="I22" s="53"/>
      <c r="J22" s="53"/>
      <c r="K22" s="53"/>
      <c r="L22" s="53"/>
      <c r="M22" s="53"/>
      <c r="N22" s="53"/>
      <c r="O22" s="54"/>
      <c r="P22" s="5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75"/>
    </row>
    <row r="23" spans="1:46" ht="14.1" customHeight="1">
      <c r="A23" s="142" t="s">
        <v>78</v>
      </c>
      <c r="B23" s="102" t="s">
        <v>79</v>
      </c>
      <c r="C23" s="188" t="s">
        <v>80</v>
      </c>
      <c r="D23" s="189"/>
      <c r="E23" s="190" t="s">
        <v>81</v>
      </c>
      <c r="F23" s="191"/>
      <c r="G23" s="102" t="s">
        <v>82</v>
      </c>
      <c r="H23" s="102"/>
      <c r="I23" s="102" t="s">
        <v>83</v>
      </c>
      <c r="J23" s="102"/>
      <c r="K23" s="102"/>
      <c r="L23" s="102"/>
      <c r="M23" s="102" t="s">
        <v>84</v>
      </c>
      <c r="N23" s="102"/>
      <c r="O23" s="102"/>
      <c r="P23" s="196" t="s">
        <v>85</v>
      </c>
      <c r="Q23" s="102"/>
      <c r="R23" s="102"/>
      <c r="S23" s="102"/>
      <c r="T23" s="197"/>
      <c r="U23" s="62"/>
      <c r="V23" s="62"/>
      <c r="W23" s="62"/>
      <c r="X23" s="62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</row>
    <row r="24" spans="1:46" ht="14.1" customHeight="1">
      <c r="A24" s="143"/>
      <c r="B24" s="99"/>
      <c r="C24" s="192" t="s">
        <v>86</v>
      </c>
      <c r="D24" s="193"/>
      <c r="E24" s="194" t="s">
        <v>87</v>
      </c>
      <c r="F24" s="195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198"/>
      <c r="U24" s="25"/>
      <c r="V24" s="25"/>
      <c r="W24" s="25"/>
      <c r="X24" s="25"/>
      <c r="Y24" s="179" t="s">
        <v>88</v>
      </c>
      <c r="Z24" s="180"/>
      <c r="AA24" s="180"/>
      <c r="AB24" s="180"/>
      <c r="AC24" s="180"/>
      <c r="AD24" s="180"/>
      <c r="AE24" s="180"/>
      <c r="AF24" s="180"/>
      <c r="AG24" s="181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</row>
    <row r="25" spans="1:46" ht="15.95" customHeight="1">
      <c r="A25" s="144">
        <v>1</v>
      </c>
      <c r="B25" s="148" t="s">
        <v>89</v>
      </c>
      <c r="C25" s="170" t="s">
        <v>90</v>
      </c>
      <c r="D25" s="171"/>
      <c r="E25" s="172" t="s">
        <v>91</v>
      </c>
      <c r="F25" s="173"/>
      <c r="G25" s="77">
        <v>6</v>
      </c>
      <c r="H25" s="78"/>
      <c r="I25" s="87" t="s">
        <v>92</v>
      </c>
      <c r="J25" s="81"/>
      <c r="K25" s="81"/>
      <c r="L25" s="78"/>
      <c r="M25" s="77">
        <v>512451977</v>
      </c>
      <c r="N25" s="81"/>
      <c r="O25" s="78"/>
      <c r="P25" s="77">
        <v>150</v>
      </c>
      <c r="Q25" s="81"/>
      <c r="R25" s="81"/>
      <c r="S25" s="81"/>
      <c r="T25" s="83"/>
      <c r="U25" s="25"/>
      <c r="V25" s="25"/>
      <c r="W25" s="25"/>
      <c r="X25" s="25"/>
      <c r="Y25" s="103">
        <v>6</v>
      </c>
      <c r="Z25" s="104"/>
      <c r="AA25" s="104"/>
      <c r="AB25" s="104"/>
      <c r="AC25" s="104"/>
      <c r="AD25" s="104"/>
      <c r="AE25" s="104"/>
      <c r="AF25" s="104"/>
      <c r="AG25" s="10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</row>
    <row r="26" spans="1:46" ht="20.100000000000001" customHeight="1">
      <c r="A26" s="145"/>
      <c r="B26" s="128"/>
      <c r="C26" s="166" t="s">
        <v>93</v>
      </c>
      <c r="D26" s="167"/>
      <c r="E26" s="168" t="s">
        <v>94</v>
      </c>
      <c r="F26" s="169"/>
      <c r="G26" s="79"/>
      <c r="H26" s="80"/>
      <c r="I26" s="79"/>
      <c r="J26" s="82"/>
      <c r="K26" s="82"/>
      <c r="L26" s="80"/>
      <c r="M26" s="79"/>
      <c r="N26" s="82"/>
      <c r="O26" s="80"/>
      <c r="P26" s="79"/>
      <c r="Q26" s="82"/>
      <c r="R26" s="82"/>
      <c r="S26" s="82"/>
      <c r="T26" s="84"/>
      <c r="U26" s="25"/>
      <c r="V26" s="25"/>
      <c r="W26" s="25"/>
      <c r="X26" s="25"/>
      <c r="Y26" s="106"/>
      <c r="Z26" s="107"/>
      <c r="AA26" s="107"/>
      <c r="AB26" s="107"/>
      <c r="AC26" s="107"/>
      <c r="AD26" s="107"/>
      <c r="AE26" s="107"/>
      <c r="AF26" s="107"/>
      <c r="AG26" s="108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</row>
    <row r="27" spans="1:46" ht="15.95" customHeight="1">
      <c r="A27" s="144">
        <v>2</v>
      </c>
      <c r="B27" s="127">
        <v>2</v>
      </c>
      <c r="C27" s="170" t="s">
        <v>95</v>
      </c>
      <c r="D27" s="171"/>
      <c r="E27" s="172" t="s">
        <v>96</v>
      </c>
      <c r="F27" s="173"/>
      <c r="G27" s="77">
        <v>6</v>
      </c>
      <c r="H27" s="78"/>
      <c r="I27" s="87" t="s">
        <v>97</v>
      </c>
      <c r="J27" s="81"/>
      <c r="K27" s="81"/>
      <c r="L27" s="78"/>
      <c r="M27" s="77">
        <v>515657862</v>
      </c>
      <c r="N27" s="81"/>
      <c r="O27" s="78"/>
      <c r="P27" s="77">
        <v>150</v>
      </c>
      <c r="Q27" s="81"/>
      <c r="R27" s="81"/>
      <c r="S27" s="81"/>
      <c r="T27" s="83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</row>
    <row r="28" spans="1:46" ht="20.100000000000001" customHeight="1">
      <c r="A28" s="145"/>
      <c r="B28" s="128"/>
      <c r="C28" s="166" t="s">
        <v>98</v>
      </c>
      <c r="D28" s="167"/>
      <c r="E28" s="168" t="s">
        <v>99</v>
      </c>
      <c r="F28" s="169"/>
      <c r="G28" s="79"/>
      <c r="H28" s="80"/>
      <c r="I28" s="79"/>
      <c r="J28" s="82"/>
      <c r="K28" s="82"/>
      <c r="L28" s="80"/>
      <c r="M28" s="79"/>
      <c r="N28" s="82"/>
      <c r="O28" s="80"/>
      <c r="P28" s="79"/>
      <c r="Q28" s="82"/>
      <c r="R28" s="82"/>
      <c r="S28" s="82"/>
      <c r="T28" s="84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</row>
    <row r="29" spans="1:46" ht="15.95" customHeight="1">
      <c r="A29" s="144">
        <v>3</v>
      </c>
      <c r="B29" s="127">
        <v>3</v>
      </c>
      <c r="C29" s="170" t="s">
        <v>100</v>
      </c>
      <c r="D29" s="171"/>
      <c r="E29" s="172" t="s">
        <v>101</v>
      </c>
      <c r="F29" s="173"/>
      <c r="G29" s="77">
        <v>6</v>
      </c>
      <c r="H29" s="78"/>
      <c r="I29" s="87" t="s">
        <v>102</v>
      </c>
      <c r="J29" s="81"/>
      <c r="K29" s="81"/>
      <c r="L29" s="78"/>
      <c r="M29" s="77">
        <v>515657816</v>
      </c>
      <c r="N29" s="81"/>
      <c r="O29" s="78"/>
      <c r="P29" s="77">
        <v>150</v>
      </c>
      <c r="Q29" s="81"/>
      <c r="R29" s="81"/>
      <c r="S29" s="81"/>
      <c r="T29" s="83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</row>
    <row r="30" spans="1:46" ht="20.100000000000001" customHeight="1">
      <c r="A30" s="145"/>
      <c r="B30" s="128"/>
      <c r="C30" s="166" t="s">
        <v>103</v>
      </c>
      <c r="D30" s="167"/>
      <c r="E30" s="178" t="s">
        <v>104</v>
      </c>
      <c r="F30" s="169"/>
      <c r="G30" s="79"/>
      <c r="H30" s="80"/>
      <c r="I30" s="79"/>
      <c r="J30" s="82"/>
      <c r="K30" s="82"/>
      <c r="L30" s="80"/>
      <c r="M30" s="79"/>
      <c r="N30" s="82"/>
      <c r="O30" s="80"/>
      <c r="P30" s="79"/>
      <c r="Q30" s="82"/>
      <c r="R30" s="82"/>
      <c r="S30" s="82"/>
      <c r="T30" s="84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</row>
    <row r="31" spans="1:46" ht="15.95" customHeight="1">
      <c r="A31" s="144">
        <v>4</v>
      </c>
      <c r="B31" s="127">
        <v>4</v>
      </c>
      <c r="C31" s="170" t="s">
        <v>105</v>
      </c>
      <c r="D31" s="171"/>
      <c r="E31" s="172" t="s">
        <v>106</v>
      </c>
      <c r="F31" s="173"/>
      <c r="G31" s="77">
        <v>6</v>
      </c>
      <c r="H31" s="78"/>
      <c r="I31" s="87" t="s">
        <v>107</v>
      </c>
      <c r="J31" s="81"/>
      <c r="K31" s="81"/>
      <c r="L31" s="78"/>
      <c r="M31" s="77">
        <v>518621117</v>
      </c>
      <c r="N31" s="81"/>
      <c r="O31" s="78"/>
      <c r="P31" s="77">
        <v>150</v>
      </c>
      <c r="Q31" s="81"/>
      <c r="R31" s="81"/>
      <c r="S31" s="81"/>
      <c r="T31" s="83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</row>
    <row r="32" spans="1:46" ht="20.100000000000001" customHeight="1">
      <c r="A32" s="145"/>
      <c r="B32" s="128"/>
      <c r="C32" s="166" t="s">
        <v>108</v>
      </c>
      <c r="D32" s="167"/>
      <c r="E32" s="168" t="s">
        <v>109</v>
      </c>
      <c r="F32" s="169"/>
      <c r="G32" s="79"/>
      <c r="H32" s="80"/>
      <c r="I32" s="79"/>
      <c r="J32" s="82"/>
      <c r="K32" s="82"/>
      <c r="L32" s="80"/>
      <c r="M32" s="79"/>
      <c r="N32" s="82"/>
      <c r="O32" s="80"/>
      <c r="P32" s="79"/>
      <c r="Q32" s="82"/>
      <c r="R32" s="82"/>
      <c r="S32" s="82"/>
      <c r="T32" s="84"/>
      <c r="U32" s="25"/>
      <c r="V32" s="25"/>
      <c r="W32" s="25"/>
      <c r="X32" s="25"/>
      <c r="Y32" s="179" t="s">
        <v>110</v>
      </c>
      <c r="Z32" s="180"/>
      <c r="AA32" s="180"/>
      <c r="AB32" s="180"/>
      <c r="AC32" s="180"/>
      <c r="AD32" s="180"/>
      <c r="AE32" s="180"/>
      <c r="AF32" s="180"/>
      <c r="AG32" s="181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</row>
    <row r="33" spans="1:45" ht="15.95" customHeight="1">
      <c r="A33" s="144">
        <v>5</v>
      </c>
      <c r="B33" s="127">
        <v>5</v>
      </c>
      <c r="C33" s="170" t="s">
        <v>111</v>
      </c>
      <c r="D33" s="171"/>
      <c r="E33" s="172" t="s">
        <v>112</v>
      </c>
      <c r="F33" s="173"/>
      <c r="G33" s="77">
        <v>5</v>
      </c>
      <c r="H33" s="78"/>
      <c r="I33" s="87" t="s">
        <v>92</v>
      </c>
      <c r="J33" s="81"/>
      <c r="K33" s="81"/>
      <c r="L33" s="78"/>
      <c r="M33" s="77">
        <v>513554794</v>
      </c>
      <c r="N33" s="81"/>
      <c r="O33" s="78"/>
      <c r="P33" s="77">
        <v>150</v>
      </c>
      <c r="Q33" s="81"/>
      <c r="R33" s="81"/>
      <c r="S33" s="81"/>
      <c r="T33" s="83"/>
      <c r="U33" s="25"/>
      <c r="V33" s="25"/>
      <c r="W33" s="25"/>
      <c r="X33" s="25"/>
      <c r="Y33" s="109">
        <v>1</v>
      </c>
      <c r="Z33" s="110"/>
      <c r="AA33" s="110"/>
      <c r="AB33" s="110"/>
      <c r="AC33" s="110"/>
      <c r="AD33" s="110"/>
      <c r="AE33" s="110"/>
      <c r="AF33" s="110"/>
      <c r="AG33" s="111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</row>
    <row r="34" spans="1:45" ht="20.100000000000001" customHeight="1">
      <c r="A34" s="145"/>
      <c r="B34" s="128"/>
      <c r="C34" s="166" t="s">
        <v>113</v>
      </c>
      <c r="D34" s="167"/>
      <c r="E34" s="168" t="s">
        <v>114</v>
      </c>
      <c r="F34" s="169"/>
      <c r="G34" s="79"/>
      <c r="H34" s="80"/>
      <c r="I34" s="79"/>
      <c r="J34" s="82"/>
      <c r="K34" s="82"/>
      <c r="L34" s="80"/>
      <c r="M34" s="79"/>
      <c r="N34" s="82"/>
      <c r="O34" s="80"/>
      <c r="P34" s="79"/>
      <c r="Q34" s="82"/>
      <c r="R34" s="82"/>
      <c r="S34" s="82"/>
      <c r="T34" s="84"/>
      <c r="U34" s="25"/>
      <c r="V34" s="25"/>
      <c r="W34" s="25"/>
      <c r="X34" s="25"/>
      <c r="Y34" s="112"/>
      <c r="Z34" s="113"/>
      <c r="AA34" s="113"/>
      <c r="AB34" s="113"/>
      <c r="AC34" s="113"/>
      <c r="AD34" s="113"/>
      <c r="AE34" s="113"/>
      <c r="AF34" s="113"/>
      <c r="AG34" s="114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</row>
    <row r="35" spans="1:45" ht="15.95" customHeight="1">
      <c r="A35" s="144">
        <v>6</v>
      </c>
      <c r="B35" s="127">
        <v>6</v>
      </c>
      <c r="C35" s="170" t="s">
        <v>115</v>
      </c>
      <c r="D35" s="171"/>
      <c r="E35" s="172" t="s">
        <v>116</v>
      </c>
      <c r="F35" s="173"/>
      <c r="G35" s="77">
        <v>5</v>
      </c>
      <c r="H35" s="78"/>
      <c r="I35" s="87" t="s">
        <v>117</v>
      </c>
      <c r="J35" s="81"/>
      <c r="K35" s="81"/>
      <c r="L35" s="78"/>
      <c r="M35" s="77">
        <v>516713058</v>
      </c>
      <c r="N35" s="81"/>
      <c r="O35" s="78"/>
      <c r="P35" s="77">
        <v>150</v>
      </c>
      <c r="Q35" s="81"/>
      <c r="R35" s="81"/>
      <c r="S35" s="81"/>
      <c r="T35" s="83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</row>
    <row r="36" spans="1:45" ht="20.100000000000001" customHeight="1">
      <c r="A36" s="145"/>
      <c r="B36" s="128"/>
      <c r="C36" s="177" t="s">
        <v>115</v>
      </c>
      <c r="D36" s="167"/>
      <c r="E36" s="168" t="s">
        <v>118</v>
      </c>
      <c r="F36" s="169"/>
      <c r="G36" s="79"/>
      <c r="H36" s="80"/>
      <c r="I36" s="79"/>
      <c r="J36" s="82"/>
      <c r="K36" s="82"/>
      <c r="L36" s="80"/>
      <c r="M36" s="79"/>
      <c r="N36" s="82"/>
      <c r="O36" s="80"/>
      <c r="P36" s="79"/>
      <c r="Q36" s="82"/>
      <c r="R36" s="82"/>
      <c r="S36" s="82"/>
      <c r="T36" s="84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</row>
    <row r="37" spans="1:45" ht="15.95" customHeight="1">
      <c r="A37" s="144">
        <v>7</v>
      </c>
      <c r="B37" s="127">
        <v>7</v>
      </c>
      <c r="C37" s="170" t="s">
        <v>119</v>
      </c>
      <c r="D37" s="171"/>
      <c r="E37" s="172" t="s">
        <v>120</v>
      </c>
      <c r="F37" s="173"/>
      <c r="G37" s="77">
        <v>5</v>
      </c>
      <c r="H37" s="78"/>
      <c r="I37" s="87" t="s">
        <v>92</v>
      </c>
      <c r="J37" s="81"/>
      <c r="K37" s="81"/>
      <c r="L37" s="78"/>
      <c r="M37" s="77">
        <v>518105532</v>
      </c>
      <c r="N37" s="81"/>
      <c r="O37" s="78"/>
      <c r="P37" s="77">
        <v>150</v>
      </c>
      <c r="Q37" s="81"/>
      <c r="R37" s="81"/>
      <c r="S37" s="81"/>
      <c r="T37" s="83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</row>
    <row r="38" spans="1:45" ht="20.100000000000001" customHeight="1">
      <c r="A38" s="145"/>
      <c r="B38" s="128"/>
      <c r="C38" s="166" t="s">
        <v>121</v>
      </c>
      <c r="D38" s="167"/>
      <c r="E38" s="168" t="s">
        <v>122</v>
      </c>
      <c r="F38" s="169"/>
      <c r="G38" s="79"/>
      <c r="H38" s="80"/>
      <c r="I38" s="79"/>
      <c r="J38" s="82"/>
      <c r="K38" s="82"/>
      <c r="L38" s="80"/>
      <c r="M38" s="79"/>
      <c r="N38" s="82"/>
      <c r="O38" s="80"/>
      <c r="P38" s="79"/>
      <c r="Q38" s="82"/>
      <c r="R38" s="82"/>
      <c r="S38" s="82"/>
      <c r="T38" s="84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</row>
    <row r="39" spans="1:45" ht="15.95" customHeight="1">
      <c r="A39" s="144">
        <v>8</v>
      </c>
      <c r="B39" s="127">
        <v>8</v>
      </c>
      <c r="C39" s="176" t="s">
        <v>123</v>
      </c>
      <c r="D39" s="171"/>
      <c r="E39" s="172" t="s">
        <v>124</v>
      </c>
      <c r="F39" s="173"/>
      <c r="G39" s="77">
        <v>4</v>
      </c>
      <c r="H39" s="78"/>
      <c r="I39" s="87" t="s">
        <v>102</v>
      </c>
      <c r="J39" s="81"/>
      <c r="K39" s="81"/>
      <c r="L39" s="78"/>
      <c r="M39" s="77">
        <v>516040472</v>
      </c>
      <c r="N39" s="81"/>
      <c r="O39" s="78"/>
      <c r="P39" s="77">
        <v>150</v>
      </c>
      <c r="Q39" s="81"/>
      <c r="R39" s="81"/>
      <c r="S39" s="81"/>
      <c r="T39" s="83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</row>
    <row r="40" spans="1:45" ht="20.100000000000001" customHeight="1">
      <c r="A40" s="145"/>
      <c r="B40" s="128"/>
      <c r="C40" s="166" t="s">
        <v>125</v>
      </c>
      <c r="D40" s="167"/>
      <c r="E40" s="168" t="s">
        <v>126</v>
      </c>
      <c r="F40" s="169"/>
      <c r="G40" s="79"/>
      <c r="H40" s="80"/>
      <c r="I40" s="79"/>
      <c r="J40" s="82"/>
      <c r="K40" s="82"/>
      <c r="L40" s="80"/>
      <c r="M40" s="79"/>
      <c r="N40" s="82"/>
      <c r="O40" s="80"/>
      <c r="P40" s="79"/>
      <c r="Q40" s="82"/>
      <c r="R40" s="82"/>
      <c r="S40" s="82"/>
      <c r="T40" s="84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</row>
    <row r="41" spans="1:45" ht="15.95" customHeight="1">
      <c r="A41" s="144">
        <v>9</v>
      </c>
      <c r="B41" s="127">
        <v>10</v>
      </c>
      <c r="C41" s="170" t="s">
        <v>60</v>
      </c>
      <c r="D41" s="171"/>
      <c r="E41" s="172" t="s">
        <v>127</v>
      </c>
      <c r="F41" s="173"/>
      <c r="G41" s="77">
        <v>3</v>
      </c>
      <c r="H41" s="78"/>
      <c r="I41" s="87" t="s">
        <v>92</v>
      </c>
      <c r="J41" s="81"/>
      <c r="K41" s="81"/>
      <c r="L41" s="78"/>
      <c r="M41" s="77">
        <v>515657838</v>
      </c>
      <c r="N41" s="81"/>
      <c r="O41" s="78"/>
      <c r="P41" s="77">
        <v>150</v>
      </c>
      <c r="Q41" s="81"/>
      <c r="R41" s="81"/>
      <c r="S41" s="81"/>
      <c r="T41" s="83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</row>
    <row r="42" spans="1:45" ht="20.100000000000001" customHeight="1">
      <c r="A42" s="145"/>
      <c r="B42" s="128"/>
      <c r="C42" s="166" t="s">
        <v>63</v>
      </c>
      <c r="D42" s="167"/>
      <c r="E42" s="168" t="s">
        <v>128</v>
      </c>
      <c r="F42" s="169"/>
      <c r="G42" s="79"/>
      <c r="H42" s="80"/>
      <c r="I42" s="79"/>
      <c r="J42" s="82"/>
      <c r="K42" s="82"/>
      <c r="L42" s="80"/>
      <c r="M42" s="79"/>
      <c r="N42" s="82"/>
      <c r="O42" s="80"/>
      <c r="P42" s="79"/>
      <c r="Q42" s="82"/>
      <c r="R42" s="82"/>
      <c r="S42" s="82"/>
      <c r="T42" s="84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</row>
    <row r="43" spans="1:45" ht="15.95" customHeight="1">
      <c r="A43" s="144">
        <v>10</v>
      </c>
      <c r="B43" s="127">
        <v>11</v>
      </c>
      <c r="C43" s="170" t="s">
        <v>119</v>
      </c>
      <c r="D43" s="171"/>
      <c r="E43" s="172" t="s">
        <v>129</v>
      </c>
      <c r="F43" s="173"/>
      <c r="G43" s="77">
        <v>3</v>
      </c>
      <c r="H43" s="78"/>
      <c r="I43" s="87" t="s">
        <v>92</v>
      </c>
      <c r="J43" s="81"/>
      <c r="K43" s="81"/>
      <c r="L43" s="78"/>
      <c r="M43" s="77">
        <v>518105587</v>
      </c>
      <c r="N43" s="81"/>
      <c r="O43" s="78"/>
      <c r="P43" s="77">
        <v>150</v>
      </c>
      <c r="Q43" s="81"/>
      <c r="R43" s="81"/>
      <c r="S43" s="81"/>
      <c r="T43" s="83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</row>
    <row r="44" spans="1:45" ht="20.100000000000001" customHeight="1">
      <c r="A44" s="145"/>
      <c r="B44" s="128"/>
      <c r="C44" s="166" t="s">
        <v>121</v>
      </c>
      <c r="D44" s="167"/>
      <c r="E44" s="168" t="s">
        <v>130</v>
      </c>
      <c r="F44" s="169"/>
      <c r="G44" s="79"/>
      <c r="H44" s="80"/>
      <c r="I44" s="79"/>
      <c r="J44" s="82"/>
      <c r="K44" s="82"/>
      <c r="L44" s="80"/>
      <c r="M44" s="79"/>
      <c r="N44" s="82"/>
      <c r="O44" s="80"/>
      <c r="P44" s="79"/>
      <c r="Q44" s="82"/>
      <c r="R44" s="82"/>
      <c r="S44" s="82"/>
      <c r="T44" s="84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</row>
    <row r="45" spans="1:45" ht="15.95" customHeight="1">
      <c r="A45" s="144">
        <v>11</v>
      </c>
      <c r="B45" s="127">
        <v>12</v>
      </c>
      <c r="C45" s="170" t="s">
        <v>131</v>
      </c>
      <c r="D45" s="171"/>
      <c r="E45" s="172" t="s">
        <v>132</v>
      </c>
      <c r="F45" s="173"/>
      <c r="G45" s="77">
        <v>3</v>
      </c>
      <c r="H45" s="78"/>
      <c r="I45" s="77" t="s">
        <v>133</v>
      </c>
      <c r="J45" s="81"/>
      <c r="K45" s="81"/>
      <c r="L45" s="78"/>
      <c r="M45" s="77">
        <v>518621087</v>
      </c>
      <c r="N45" s="81"/>
      <c r="O45" s="78"/>
      <c r="P45" s="77">
        <v>150</v>
      </c>
      <c r="Q45" s="81"/>
      <c r="R45" s="81"/>
      <c r="S45" s="81"/>
      <c r="T45" s="83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</row>
    <row r="46" spans="1:45" ht="20.100000000000001" customHeight="1">
      <c r="A46" s="145"/>
      <c r="B46" s="128"/>
      <c r="C46" s="166" t="s">
        <v>134</v>
      </c>
      <c r="D46" s="167"/>
      <c r="E46" s="168" t="s">
        <v>135</v>
      </c>
      <c r="F46" s="169"/>
      <c r="G46" s="79"/>
      <c r="H46" s="80"/>
      <c r="I46" s="79"/>
      <c r="J46" s="82"/>
      <c r="K46" s="82"/>
      <c r="L46" s="80"/>
      <c r="M46" s="79"/>
      <c r="N46" s="82"/>
      <c r="O46" s="80"/>
      <c r="P46" s="79"/>
      <c r="Q46" s="82"/>
      <c r="R46" s="82"/>
      <c r="S46" s="82"/>
      <c r="T46" s="84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</row>
    <row r="47" spans="1:45" ht="15.95" customHeight="1">
      <c r="A47" s="144">
        <v>12</v>
      </c>
      <c r="B47" s="127">
        <v>13</v>
      </c>
      <c r="C47" s="170" t="s">
        <v>136</v>
      </c>
      <c r="D47" s="171"/>
      <c r="E47" s="172" t="s">
        <v>137</v>
      </c>
      <c r="F47" s="173"/>
      <c r="G47" s="77">
        <v>3</v>
      </c>
      <c r="H47" s="78"/>
      <c r="I47" s="87" t="s">
        <v>102</v>
      </c>
      <c r="J47" s="81"/>
      <c r="K47" s="81"/>
      <c r="L47" s="78"/>
      <c r="M47" s="77">
        <v>518621100</v>
      </c>
      <c r="N47" s="81"/>
      <c r="O47" s="78"/>
      <c r="P47" s="77">
        <v>150</v>
      </c>
      <c r="Q47" s="81"/>
      <c r="R47" s="81"/>
      <c r="S47" s="81"/>
      <c r="T47" s="83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</row>
    <row r="48" spans="1:45" ht="20.100000000000001" customHeight="1">
      <c r="A48" s="146"/>
      <c r="B48" s="129"/>
      <c r="C48" s="166" t="s">
        <v>138</v>
      </c>
      <c r="D48" s="167"/>
      <c r="E48" s="174" t="s">
        <v>139</v>
      </c>
      <c r="F48" s="175"/>
      <c r="G48" s="85"/>
      <c r="H48" s="86"/>
      <c r="I48" s="85"/>
      <c r="J48" s="88"/>
      <c r="K48" s="88"/>
      <c r="L48" s="86"/>
      <c r="M48" s="85"/>
      <c r="N48" s="88"/>
      <c r="O48" s="86"/>
      <c r="P48" s="85"/>
      <c r="Q48" s="88"/>
      <c r="R48" s="88"/>
      <c r="S48" s="88"/>
      <c r="T48" s="89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</row>
    <row r="49" spans="1:45" ht="15.95" customHeight="1">
      <c r="A49" s="147">
        <v>13</v>
      </c>
      <c r="B49" s="130"/>
      <c r="C49" s="149"/>
      <c r="D49" s="150"/>
      <c r="E49" s="150"/>
      <c r="F49" s="151"/>
      <c r="G49" s="90"/>
      <c r="H49" s="91"/>
      <c r="I49" s="90"/>
      <c r="J49" s="94"/>
      <c r="K49" s="94"/>
      <c r="L49" s="91"/>
      <c r="M49" s="90"/>
      <c r="N49" s="94"/>
      <c r="O49" s="91"/>
      <c r="P49" s="90"/>
      <c r="Q49" s="94"/>
      <c r="R49" s="94"/>
      <c r="S49" s="94"/>
      <c r="T49" s="96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</row>
    <row r="50" spans="1:45" ht="20.100000000000001" customHeight="1">
      <c r="A50" s="100"/>
      <c r="B50" s="131"/>
      <c r="C50" s="152"/>
      <c r="D50" s="153"/>
      <c r="E50" s="153"/>
      <c r="F50" s="154"/>
      <c r="G50" s="92"/>
      <c r="H50" s="93"/>
      <c r="I50" s="92"/>
      <c r="J50" s="95"/>
      <c r="K50" s="95"/>
      <c r="L50" s="93"/>
      <c r="M50" s="92"/>
      <c r="N50" s="95"/>
      <c r="O50" s="93"/>
      <c r="P50" s="92"/>
      <c r="Q50" s="95"/>
      <c r="R50" s="95"/>
      <c r="S50" s="95"/>
      <c r="T50" s="97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</row>
    <row r="51" spans="1:45" ht="15.95" customHeight="1">
      <c r="A51" s="100">
        <v>14</v>
      </c>
      <c r="B51" s="130"/>
      <c r="C51" s="149"/>
      <c r="D51" s="150"/>
      <c r="E51" s="150"/>
      <c r="F51" s="151"/>
      <c r="G51" s="90"/>
      <c r="H51" s="91"/>
      <c r="I51" s="90"/>
      <c r="J51" s="94"/>
      <c r="K51" s="94"/>
      <c r="L51" s="91"/>
      <c r="M51" s="90"/>
      <c r="N51" s="94"/>
      <c r="O51" s="91"/>
      <c r="P51" s="90"/>
      <c r="Q51" s="94"/>
      <c r="R51" s="94"/>
      <c r="S51" s="94"/>
      <c r="T51" s="96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</row>
    <row r="52" spans="1:45" ht="20.100000000000001" customHeight="1">
      <c r="A52" s="118"/>
      <c r="B52" s="161"/>
      <c r="C52" s="155"/>
      <c r="D52" s="156"/>
      <c r="E52" s="156"/>
      <c r="F52" s="157"/>
      <c r="G52" s="162"/>
      <c r="H52" s="163"/>
      <c r="I52" s="162"/>
      <c r="J52" s="164"/>
      <c r="K52" s="164"/>
      <c r="L52" s="163"/>
      <c r="M52" s="162"/>
      <c r="N52" s="164"/>
      <c r="O52" s="163"/>
      <c r="P52" s="162"/>
      <c r="Q52" s="164"/>
      <c r="R52" s="164"/>
      <c r="S52" s="164"/>
      <c r="T52" s="16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</row>
    <row r="53" spans="1:45"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</row>
    <row r="54" spans="1:45" ht="18" customHeight="1">
      <c r="A54" s="158" t="s">
        <v>140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60"/>
      <c r="U54" s="34"/>
      <c r="V54" s="132" t="s">
        <v>141</v>
      </c>
      <c r="W54" s="133"/>
      <c r="X54" s="133"/>
      <c r="Y54" s="133"/>
      <c r="Z54" s="133"/>
      <c r="AA54" s="133"/>
      <c r="AB54" s="133"/>
      <c r="AC54" s="133"/>
      <c r="AD54" s="133"/>
      <c r="AE54" s="133"/>
      <c r="AF54" s="134"/>
      <c r="AG54" s="135"/>
      <c r="AH54" s="135"/>
      <c r="AI54" s="135"/>
      <c r="AJ54" s="135"/>
      <c r="AK54" s="25"/>
      <c r="AL54" s="25"/>
      <c r="AM54" s="25"/>
      <c r="AN54" s="25"/>
      <c r="AO54" s="25"/>
      <c r="AP54" s="25"/>
      <c r="AQ54" s="25"/>
      <c r="AR54" s="25"/>
      <c r="AS54" s="25"/>
    </row>
    <row r="55" spans="1:45" ht="87.95" customHeight="1">
      <c r="A55" s="136" t="s">
        <v>259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34"/>
      <c r="V55" s="139">
        <f>LEN(A55)</f>
        <v>23</v>
      </c>
      <c r="W55" s="140"/>
      <c r="X55" s="140"/>
      <c r="Y55" s="140"/>
      <c r="Z55" s="140"/>
      <c r="AA55" s="140"/>
      <c r="AB55" s="140"/>
      <c r="AC55" s="140"/>
      <c r="AD55" s="140"/>
      <c r="AE55" s="140"/>
      <c r="AF55" s="141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</row>
    <row r="56" spans="1:45"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AP16:AS16"/>
    <mergeCell ref="C23:D23"/>
    <mergeCell ref="E23:F23"/>
    <mergeCell ref="C24:D24"/>
    <mergeCell ref="E24:F24"/>
    <mergeCell ref="Y24:AG24"/>
    <mergeCell ref="P23:T24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E27:F27"/>
    <mergeCell ref="C28:D28"/>
    <mergeCell ref="E28:F28"/>
    <mergeCell ref="C29:D29"/>
    <mergeCell ref="E29:F29"/>
    <mergeCell ref="C16:D16"/>
    <mergeCell ref="E16:F16"/>
    <mergeCell ref="P16:AJ16"/>
    <mergeCell ref="AK16:AN16"/>
    <mergeCell ref="C31:D31"/>
    <mergeCell ref="E31:F31"/>
    <mergeCell ref="C32:D32"/>
    <mergeCell ref="E32:F32"/>
    <mergeCell ref="Y32:AG32"/>
    <mergeCell ref="C33:D33"/>
    <mergeCell ref="E33:F33"/>
    <mergeCell ref="G33:H34"/>
    <mergeCell ref="G31:H32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G51:H52"/>
    <mergeCell ref="I51:L52"/>
    <mergeCell ref="M51:O52"/>
    <mergeCell ref="P51:T52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A11:B12"/>
    <mergeCell ref="A13:B14"/>
    <mergeCell ref="G15:O16"/>
    <mergeCell ref="A17:B18"/>
    <mergeCell ref="A19:B20"/>
    <mergeCell ref="P43:T44"/>
    <mergeCell ref="Y25:AG26"/>
    <mergeCell ref="M41:O42"/>
    <mergeCell ref="I41:L42"/>
    <mergeCell ref="M37:O38"/>
    <mergeCell ref="M39:O40"/>
    <mergeCell ref="I31:L32"/>
    <mergeCell ref="M31:O32"/>
    <mergeCell ref="I33:L34"/>
    <mergeCell ref="M33:O34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Y33:AG3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I43:L44"/>
    <mergeCell ref="M43:O44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C30:D30"/>
    <mergeCell ref="E30:F30"/>
    <mergeCell ref="G29:H30"/>
    <mergeCell ref="C25:D25"/>
    <mergeCell ref="E25:F25"/>
    <mergeCell ref="C26:D26"/>
    <mergeCell ref="E26:F26"/>
    <mergeCell ref="C27:D27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</mergeCells>
  <phoneticPr fontId="4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allowBlank="1" showInputMessage="1" showErrorMessage="1" prompt="背番号ではなく、_x000a_【選手No】を半角数字で入力してください。" sqref="Y33:AG34"/>
  </dataValidations>
  <pageMargins left="0.40972222222222199" right="0.4" top="0.57986111111111105" bottom="0.57986111111111105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25" customWidth="1"/>
    <col min="3" max="6" width="7.375" style="25" customWidth="1"/>
    <col min="7" max="15" width="6.125" style="25" customWidth="1"/>
    <col min="16" max="22" width="6.625" style="25" customWidth="1"/>
    <col min="23" max="16384" width="9" style="25"/>
  </cols>
  <sheetData>
    <row r="1" spans="1:15" ht="26.25">
      <c r="A1" s="273" t="s">
        <v>142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15">
      <c r="A2" s="264" t="s">
        <v>143</v>
      </c>
      <c r="B2" s="264"/>
      <c r="C2" s="272" t="str">
        <f>IF(入力!C3="","",入力!C3)</f>
        <v>松戸ミライズバレーボールクラブ</v>
      </c>
      <c r="D2" s="272"/>
      <c r="E2" s="272"/>
      <c r="F2" s="272"/>
      <c r="G2" s="272"/>
      <c r="H2" s="272"/>
      <c r="I2" s="272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2"/>
      <c r="D3" s="272"/>
      <c r="E3" s="272"/>
      <c r="F3" s="272"/>
      <c r="G3" s="272"/>
      <c r="H3" s="272"/>
      <c r="I3" s="272"/>
      <c r="J3" s="264"/>
      <c r="K3" s="264"/>
      <c r="L3" s="264"/>
      <c r="M3" s="264"/>
      <c r="N3" s="264"/>
      <c r="O3" s="264"/>
    </row>
    <row r="4" spans="1:15" ht="15" customHeight="1">
      <c r="A4" s="264" t="s">
        <v>144</v>
      </c>
      <c r="B4" s="264"/>
      <c r="C4" s="279">
        <f>IF(入力!C4="","",IF(入力!C5="",入力!C4,入力!C4&amp;"　　"&amp;入力!C5))</f>
        <v>433698727</v>
      </c>
      <c r="D4" s="280"/>
      <c r="E4" s="280"/>
      <c r="F4" s="280"/>
      <c r="G4" s="280"/>
      <c r="H4" s="280"/>
      <c r="I4" s="280"/>
      <c r="J4" s="26"/>
      <c r="K4" s="26"/>
      <c r="L4" s="26"/>
      <c r="M4" s="26"/>
      <c r="N4" s="26"/>
      <c r="O4" s="27"/>
    </row>
    <row r="5" spans="1:15" ht="15" customHeight="1">
      <c r="A5" s="264"/>
      <c r="B5" s="264"/>
      <c r="C5" s="281"/>
      <c r="D5" s="282"/>
      <c r="E5" s="282"/>
      <c r="F5" s="282"/>
      <c r="G5" s="282"/>
      <c r="H5" s="282"/>
      <c r="I5" s="282"/>
      <c r="J5" s="274" t="s">
        <v>145</v>
      </c>
      <c r="K5" s="274"/>
      <c r="L5" s="274"/>
      <c r="M5" s="274"/>
      <c r="N5" s="274"/>
      <c r="O5" s="275"/>
    </row>
    <row r="6" spans="1:15" ht="12" customHeight="1">
      <c r="A6" s="264" t="s">
        <v>25</v>
      </c>
      <c r="B6" s="264"/>
      <c r="C6" s="265" t="str">
        <f>IF(入力!C8="","",入力!C8&amp;"　"&amp;入力!E8)</f>
        <v>藤兼　寛</v>
      </c>
      <c r="D6" s="266"/>
      <c r="E6" s="266"/>
      <c r="F6" s="266"/>
      <c r="G6" s="276" t="s">
        <v>28</v>
      </c>
      <c r="H6" s="276"/>
      <c r="I6" s="276"/>
      <c r="J6" s="276" t="s">
        <v>29</v>
      </c>
      <c r="K6" s="276"/>
      <c r="L6" s="276"/>
      <c r="M6" s="276" t="s">
        <v>30</v>
      </c>
      <c r="N6" s="276"/>
      <c r="O6" s="276"/>
    </row>
    <row r="7" spans="1:15" ht="13.5" customHeight="1">
      <c r="A7" s="264"/>
      <c r="B7" s="264"/>
      <c r="C7" s="267"/>
      <c r="D7" s="268"/>
      <c r="E7" s="268"/>
      <c r="F7" s="268"/>
      <c r="G7" s="271">
        <f>IF(入力!G7="","",入力!G7)</f>
        <v>508568089</v>
      </c>
      <c r="H7" s="271"/>
      <c r="I7" s="271"/>
      <c r="J7" s="271" t="str">
        <f>IF(入力!J7="","",入力!J7)</f>
        <v/>
      </c>
      <c r="K7" s="271"/>
      <c r="L7" s="271"/>
      <c r="M7" s="283" t="str">
        <f>IF(入力!M7="","",入力!M7)</f>
        <v>0364207</v>
      </c>
      <c r="N7" s="271"/>
      <c r="O7" s="271"/>
    </row>
    <row r="8" spans="1:15" ht="13.5" customHeight="1">
      <c r="A8" s="264"/>
      <c r="B8" s="264"/>
      <c r="C8" s="269"/>
      <c r="D8" s="270"/>
      <c r="E8" s="270"/>
      <c r="F8" s="270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4" t="s">
        <v>49</v>
      </c>
      <c r="B9" s="264"/>
      <c r="C9" s="265" t="str">
        <f>IF(入力!C10="","",入力!C10&amp;"　"&amp;入力!E10)</f>
        <v>宮本　久雄</v>
      </c>
      <c r="D9" s="266"/>
      <c r="E9" s="266"/>
      <c r="F9" s="266"/>
      <c r="G9" s="271">
        <f>IF(入力!G9="","",入力!G9)</f>
        <v>513561113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4"/>
      <c r="B10" s="264"/>
      <c r="C10" s="269"/>
      <c r="D10" s="270"/>
      <c r="E10" s="270"/>
      <c r="F10" s="270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4" t="s">
        <v>59</v>
      </c>
      <c r="B11" s="264"/>
      <c r="C11" s="265" t="str">
        <f>IF(入力!C12="","",入力!C12&amp;"　"&amp;入力!E12)</f>
        <v>滝　和憲</v>
      </c>
      <c r="D11" s="266"/>
      <c r="E11" s="266"/>
      <c r="F11" s="266"/>
      <c r="G11" s="271">
        <f>IF(入力!G11="","",入力!G11)</f>
        <v>516001072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4"/>
      <c r="B12" s="264"/>
      <c r="C12" s="269"/>
      <c r="D12" s="270"/>
      <c r="E12" s="270"/>
      <c r="F12" s="270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4" t="s">
        <v>68</v>
      </c>
      <c r="B13" s="264"/>
      <c r="C13" s="265" t="str">
        <f>IF(入力!C14="","",入力!C14&amp;"　"&amp;入力!E14)</f>
        <v>入江　勝光</v>
      </c>
      <c r="D13" s="266"/>
      <c r="E13" s="266"/>
      <c r="F13" s="266"/>
      <c r="G13" s="126"/>
      <c r="H13" s="126"/>
      <c r="I13" s="126"/>
      <c r="J13" s="126"/>
      <c r="K13" s="126"/>
      <c r="L13" s="126"/>
      <c r="M13" s="126"/>
      <c r="N13" s="126"/>
      <c r="O13" s="126"/>
    </row>
    <row r="14" spans="1:15" ht="15" customHeight="1">
      <c r="A14" s="264"/>
      <c r="B14" s="264"/>
      <c r="C14" s="269"/>
      <c r="D14" s="270"/>
      <c r="E14" s="270"/>
      <c r="F14" s="270"/>
      <c r="G14" s="126"/>
      <c r="H14" s="126"/>
      <c r="I14" s="126"/>
      <c r="J14" s="126"/>
      <c r="K14" s="126"/>
      <c r="L14" s="126"/>
      <c r="M14" s="126"/>
      <c r="N14" s="126"/>
      <c r="O14" s="126"/>
    </row>
    <row r="15" spans="1:15" ht="15" customHeight="1">
      <c r="A15" s="264" t="s">
        <v>146</v>
      </c>
      <c r="B15" s="264"/>
      <c r="C15" s="265" t="str">
        <f>IF(入力!C16="","",入力!C16&amp;"　"&amp;入力!E16)</f>
        <v>藤兼　寛</v>
      </c>
      <c r="D15" s="266"/>
      <c r="E15" s="266"/>
      <c r="F15" s="277" t="s">
        <v>147</v>
      </c>
      <c r="G15" s="126"/>
      <c r="H15" s="126"/>
      <c r="I15" s="126"/>
      <c r="J15" s="126"/>
      <c r="K15" s="126"/>
      <c r="L15" s="126"/>
      <c r="M15" s="126"/>
      <c r="N15" s="126"/>
      <c r="O15" s="126"/>
    </row>
    <row r="16" spans="1:15" ht="15" customHeight="1">
      <c r="A16" s="264"/>
      <c r="B16" s="264"/>
      <c r="C16" s="269"/>
      <c r="D16" s="270"/>
      <c r="E16" s="270"/>
      <c r="F16" s="278"/>
      <c r="G16" s="126"/>
      <c r="H16" s="126"/>
      <c r="I16" s="126"/>
      <c r="J16" s="126"/>
      <c r="K16" s="126"/>
      <c r="L16" s="126"/>
      <c r="M16" s="126"/>
      <c r="N16" s="126"/>
      <c r="O16" s="126"/>
    </row>
    <row r="17" spans="1:15">
      <c r="A17" s="264" t="s">
        <v>74</v>
      </c>
      <c r="B17" s="264"/>
      <c r="C17" s="272" t="str">
        <f>IF(入力!C17="","",入力!C17&amp;"　"&amp;入力!E17)</f>
        <v>千葉県松戸市常盤平3-6-2-303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4"/>
      <c r="B18" s="264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4" t="s">
        <v>75</v>
      </c>
      <c r="B19" s="264"/>
      <c r="C19" s="272" t="str">
        <f>IF(入力!C19="","",入力!C19&amp;"　"&amp;入力!E19)</f>
        <v>047-386-2932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4"/>
      <c r="B20" s="264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4" t="s">
        <v>76</v>
      </c>
      <c r="B21" s="264"/>
      <c r="C21" s="272" t="str">
        <f>IF(入力!C21="","",入力!C21&amp;"－"&amp;入力!E21&amp;"－"&amp;入力!G21)</f>
        <v>090－7735－7560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4"/>
      <c r="B22" s="264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4"/>
      <c r="B23" s="264" t="s">
        <v>79</v>
      </c>
      <c r="C23" s="264" t="s">
        <v>148</v>
      </c>
      <c r="D23" s="264"/>
      <c r="E23" s="264"/>
      <c r="F23" s="264"/>
      <c r="G23" s="264" t="s">
        <v>82</v>
      </c>
      <c r="H23" s="264"/>
      <c r="I23" s="264" t="s">
        <v>83</v>
      </c>
      <c r="J23" s="264"/>
      <c r="K23" s="264"/>
      <c r="L23" s="264"/>
      <c r="M23" s="264" t="s">
        <v>84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高橋　里衣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松戸市立和名ヶ谷小学校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512451977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平原　小鈴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松戸市立寒風台小学校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515657862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市東　 里緒子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松戸市立北部小学校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515657816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佐藤　紗香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松戸市立東松戸小学校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518621117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河上　茉央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松戸市立和名ヶ谷小学校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513554794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シャハン　葵奈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松戸市立八ヶ崎小学校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516713058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小出　華璃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松戸市立和名ヶ谷小学校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518105532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大山　希紀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松戸市立北部小学校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516040472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10</v>
      </c>
      <c r="C41" s="265" t="str">
        <f>IF(入力!C42="","",入力!C42&amp;"　"&amp;入力!E42)</f>
        <v>滝　友杏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松戸市立和名ヶ谷小学校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515657838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11</v>
      </c>
      <c r="C43" s="265" t="str">
        <f>IF(入力!C44="","",入力!C44&amp;"　"&amp;入力!E44)</f>
        <v>小出　清恋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松戸市立和名ヶ谷小学校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518105587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12</v>
      </c>
      <c r="C45" s="265" t="str">
        <f>IF(入力!C46="","",入力!C46&amp;"　"&amp;入力!E46)</f>
        <v>物江　紗南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松戸市立八ヶ崎小学校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518621087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13</v>
      </c>
      <c r="C47" s="265" t="str">
        <f>IF(入力!C48="","",入力!C48&amp;"　"&amp;入力!E48)</f>
        <v>高平　桜央</v>
      </c>
      <c r="D47" s="266"/>
      <c r="E47" s="266"/>
      <c r="F47" s="266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松戸市立北部小学校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518621100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B23:B24"/>
    <mergeCell ref="B25:B26"/>
    <mergeCell ref="B27:B28"/>
    <mergeCell ref="B29:B30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I23:L24"/>
    <mergeCell ref="M23:O24"/>
    <mergeCell ref="C31:F32"/>
    <mergeCell ref="G31:H32"/>
    <mergeCell ref="I35:L36"/>
    <mergeCell ref="M35:O36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C25:F26"/>
    <mergeCell ref="G25:H26"/>
    <mergeCell ref="C41:F42"/>
    <mergeCell ref="G41:H42"/>
    <mergeCell ref="I41:L42"/>
    <mergeCell ref="M41:O42"/>
    <mergeCell ref="I33:L34"/>
    <mergeCell ref="M33:O34"/>
    <mergeCell ref="C33:F34"/>
    <mergeCell ref="G33:H34"/>
    <mergeCell ref="C35:F36"/>
    <mergeCell ref="G35:H36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</mergeCells>
  <phoneticPr fontId="42"/>
  <pageMargins left="0.39305555555555599" right="0.39305555555555599" top="0.59027777777777801" bottom="0.196527777777778" header="0.31458333333333299" footer="0.3145833333333329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31" t="s">
        <v>149</v>
      </c>
      <c r="AT1" s="31"/>
      <c r="AU1" s="31"/>
      <c r="AV1" s="372"/>
      <c r="AW1" s="372"/>
      <c r="AX1" s="31" t="s">
        <v>150</v>
      </c>
      <c r="AY1" s="42"/>
      <c r="AZ1" s="372"/>
      <c r="BA1" s="372"/>
      <c r="BB1" s="31" t="s">
        <v>151</v>
      </c>
      <c r="BC1" s="42"/>
      <c r="BD1" s="372"/>
      <c r="BE1" s="372"/>
      <c r="BF1" s="31" t="s">
        <v>152</v>
      </c>
    </row>
    <row r="3" spans="1:60" ht="9.75" customHeight="1"/>
    <row r="4" spans="1:60" ht="9.75" customHeight="1"/>
    <row r="5" spans="1:60" ht="28.5">
      <c r="A5" s="28"/>
      <c r="B5" s="28"/>
      <c r="C5" s="373" t="s">
        <v>153</v>
      </c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373"/>
      <c r="AC5" s="373"/>
      <c r="AD5" s="373"/>
      <c r="AE5" s="373"/>
      <c r="AF5" s="373"/>
      <c r="AG5" s="373"/>
      <c r="AH5" s="373"/>
      <c r="AI5" s="373"/>
      <c r="AJ5" s="373"/>
      <c r="AK5" s="373"/>
      <c r="AL5" s="373"/>
      <c r="AM5" s="373"/>
      <c r="AN5" s="373"/>
      <c r="AO5" s="373"/>
      <c r="AP5" s="373"/>
      <c r="AQ5" s="373"/>
      <c r="AR5" s="373"/>
      <c r="AS5" s="373"/>
      <c r="AT5" s="373"/>
      <c r="AU5" s="373"/>
      <c r="AV5" s="373"/>
      <c r="AW5" s="373"/>
      <c r="AX5" s="373"/>
      <c r="AY5" s="373"/>
      <c r="AZ5" s="373"/>
      <c r="BA5" s="373"/>
      <c r="BB5" s="373"/>
      <c r="BC5" s="373"/>
      <c r="BD5" s="373"/>
      <c r="BE5" s="373"/>
      <c r="BF5" s="373"/>
      <c r="BG5" s="28"/>
      <c r="BH5" s="28"/>
    </row>
    <row r="6" spans="1:60" ht="7.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</row>
    <row r="7" spans="1:60" ht="10.5" customHeight="1">
      <c r="A7" s="29"/>
      <c r="B7" s="29"/>
      <c r="C7" s="30" t="s">
        <v>154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</row>
    <row r="8" spans="1:60" ht="12" customHeight="1">
      <c r="A8" s="29"/>
      <c r="B8" s="29"/>
      <c r="C8" s="421" t="s">
        <v>155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</row>
    <row r="9" spans="1:60" ht="8.25" customHeight="1">
      <c r="A9" s="29"/>
      <c r="B9" s="29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31" t="s">
        <v>156</v>
      </c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8" t="s">
        <v>157</v>
      </c>
    </row>
    <row r="11" spans="1:60" ht="5.25" customHeight="1"/>
    <row r="12" spans="1:60" ht="5.25" customHeight="1">
      <c r="G12" s="31"/>
      <c r="H12" s="415">
        <v>36</v>
      </c>
      <c r="I12" s="416"/>
      <c r="J12" s="417"/>
      <c r="K12" s="31"/>
    </row>
    <row r="13" spans="1:60" ht="13.5" customHeight="1">
      <c r="F13" s="31" t="s">
        <v>158</v>
      </c>
      <c r="G13" s="31"/>
      <c r="H13" s="418"/>
      <c r="I13" s="419"/>
      <c r="J13" s="420"/>
      <c r="K13" s="31" t="s">
        <v>159</v>
      </c>
      <c r="L13" s="35"/>
      <c r="M13" s="35"/>
      <c r="N13" s="35"/>
      <c r="Q13" s="37"/>
    </row>
    <row r="14" spans="1:60" ht="5.25" customHeight="1">
      <c r="F14" s="32"/>
      <c r="G14" s="31"/>
      <c r="H14" s="350"/>
      <c r="I14" s="351"/>
      <c r="J14" s="352"/>
      <c r="K14" s="31"/>
      <c r="L14" s="35"/>
      <c r="M14" s="35"/>
      <c r="N14" s="35"/>
      <c r="Q14" s="37"/>
    </row>
    <row r="15" spans="1:60" ht="5.25" customHeight="1"/>
    <row r="16" spans="1:60" ht="12" customHeight="1">
      <c r="C16" s="430" t="s">
        <v>160</v>
      </c>
      <c r="D16" s="376"/>
      <c r="E16" s="376"/>
      <c r="F16" s="376"/>
      <c r="G16" s="377"/>
      <c r="H16" s="374" t="s">
        <v>161</v>
      </c>
      <c r="I16" s="375"/>
      <c r="J16" s="375"/>
      <c r="K16" s="376" t="str">
        <f>IF(入力!C2="","",入力!C2)</f>
        <v>マツドミライズバレーボールクラブ</v>
      </c>
      <c r="L16" s="376"/>
      <c r="M16" s="376"/>
      <c r="N16" s="376"/>
      <c r="O16" s="376"/>
      <c r="P16" s="376"/>
      <c r="Q16" s="376"/>
      <c r="R16" s="376"/>
      <c r="S16" s="376"/>
      <c r="T16" s="376"/>
      <c r="U16" s="376"/>
      <c r="V16" s="376"/>
      <c r="W16" s="376"/>
      <c r="X16" s="377"/>
      <c r="Y16" s="378" t="s">
        <v>162</v>
      </c>
      <c r="Z16" s="379"/>
      <c r="AA16" s="379"/>
      <c r="AB16" s="379"/>
      <c r="AC16" s="379"/>
      <c r="AD16" s="379"/>
      <c r="AE16" s="379"/>
      <c r="AF16" s="379"/>
      <c r="AG16" s="379"/>
      <c r="AH16" s="379"/>
      <c r="AI16" s="380"/>
      <c r="AJ16" s="388" t="s">
        <v>163</v>
      </c>
      <c r="AK16" s="389"/>
      <c r="AL16" s="389"/>
      <c r="AM16" s="390"/>
      <c r="AN16" s="409" t="str">
        <f>IF(入力!P3="","",入力!P3)</f>
        <v>松戸市</v>
      </c>
      <c r="AO16" s="410"/>
      <c r="AP16" s="410"/>
      <c r="AQ16" s="410"/>
      <c r="AR16" s="410"/>
      <c r="AS16" s="410"/>
      <c r="AT16" s="389" t="s">
        <v>164</v>
      </c>
      <c r="AU16" s="390"/>
      <c r="AV16" s="396" t="s">
        <v>18</v>
      </c>
      <c r="AW16" s="376"/>
      <c r="AX16" s="376"/>
      <c r="AY16" s="377"/>
      <c r="AZ16" s="399" t="str">
        <f>IF(入力!P5="","",入力!P5)</f>
        <v>新京成</v>
      </c>
      <c r="BA16" s="400"/>
      <c r="BB16" s="400"/>
      <c r="BC16" s="400"/>
      <c r="BD16" s="400"/>
      <c r="BE16" s="400"/>
      <c r="BF16" s="386" t="s">
        <v>165</v>
      </c>
    </row>
    <row r="17" spans="3:58" ht="4.5" customHeight="1">
      <c r="C17" s="431"/>
      <c r="D17" s="323"/>
      <c r="E17" s="323"/>
      <c r="F17" s="323"/>
      <c r="G17" s="398"/>
      <c r="H17" s="407" t="str">
        <f>IF(入力!C3="","",入力!C3)</f>
        <v>松戸ミライズバレーボールクラブ</v>
      </c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3" t="str">
        <f>IF(入力!J3="","","("&amp;入力!J3&amp;")")</f>
        <v>(女子)</v>
      </c>
      <c r="V17" s="403"/>
      <c r="W17" s="403"/>
      <c r="X17" s="404"/>
      <c r="Y17" s="432">
        <f>IF(入力!C4="","",入力!C4)</f>
        <v>433698727</v>
      </c>
      <c r="Z17" s="433"/>
      <c r="AA17" s="433"/>
      <c r="AB17" s="433"/>
      <c r="AC17" s="433"/>
      <c r="AD17" s="433"/>
      <c r="AE17" s="433"/>
      <c r="AF17" s="433"/>
      <c r="AG17" s="433"/>
      <c r="AH17" s="433"/>
      <c r="AI17" s="434"/>
      <c r="AJ17" s="391"/>
      <c r="AK17" s="392"/>
      <c r="AL17" s="392"/>
      <c r="AM17" s="393"/>
      <c r="AN17" s="411"/>
      <c r="AO17" s="412"/>
      <c r="AP17" s="412"/>
      <c r="AQ17" s="412"/>
      <c r="AR17" s="412"/>
      <c r="AS17" s="412"/>
      <c r="AT17" s="392"/>
      <c r="AU17" s="393"/>
      <c r="AV17" s="397"/>
      <c r="AW17" s="323"/>
      <c r="AX17" s="323"/>
      <c r="AY17" s="398"/>
      <c r="AZ17" s="401"/>
      <c r="BA17" s="402"/>
      <c r="BB17" s="402"/>
      <c r="BC17" s="402"/>
      <c r="BD17" s="402"/>
      <c r="BE17" s="402"/>
      <c r="BF17" s="387"/>
    </row>
    <row r="18" spans="3:58" ht="16.5" customHeight="1">
      <c r="C18" s="348"/>
      <c r="D18" s="324"/>
      <c r="E18" s="324"/>
      <c r="F18" s="324"/>
      <c r="G18" s="349"/>
      <c r="H18" s="353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405"/>
      <c r="V18" s="405"/>
      <c r="W18" s="405"/>
      <c r="X18" s="406"/>
      <c r="Y18" s="435"/>
      <c r="Z18" s="436"/>
      <c r="AA18" s="436"/>
      <c r="AB18" s="436"/>
      <c r="AC18" s="436"/>
      <c r="AD18" s="436"/>
      <c r="AE18" s="436"/>
      <c r="AF18" s="436"/>
      <c r="AG18" s="436"/>
      <c r="AH18" s="436"/>
      <c r="AI18" s="437"/>
      <c r="AJ18" s="394"/>
      <c r="AK18" s="366"/>
      <c r="AL18" s="366"/>
      <c r="AM18" s="395"/>
      <c r="AN18" s="413"/>
      <c r="AO18" s="414"/>
      <c r="AP18" s="414"/>
      <c r="AQ18" s="414"/>
      <c r="AR18" s="414"/>
      <c r="AS18" s="414"/>
      <c r="AT18" s="366"/>
      <c r="AU18" s="395"/>
      <c r="AV18" s="356"/>
      <c r="AW18" s="324"/>
      <c r="AX18" s="324"/>
      <c r="AY18" s="349"/>
      <c r="AZ18" s="381" t="str">
        <f>IF(入力!AE5="","",入力!AE5)</f>
        <v>上本郷</v>
      </c>
      <c r="BA18" s="382"/>
      <c r="BB18" s="382"/>
      <c r="BC18" s="382"/>
      <c r="BD18" s="382"/>
      <c r="BE18" s="382"/>
      <c r="BF18" s="46" t="s">
        <v>166</v>
      </c>
    </row>
    <row r="19" spans="3:58" ht="15" customHeight="1">
      <c r="C19" s="383"/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68" t="s">
        <v>167</v>
      </c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 t="s">
        <v>168</v>
      </c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 t="s">
        <v>169</v>
      </c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85"/>
    </row>
    <row r="20" spans="3:58" ht="15" customHeight="1">
      <c r="C20" s="367" t="s">
        <v>170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9" t="str">
        <f>IF(入力!J7="","",入力!J7)</f>
        <v/>
      </c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369"/>
      <c r="AB20" s="369"/>
      <c r="AC20" s="369"/>
      <c r="AD20" s="369" t="str">
        <f>IF(入力!J9="","",入力!J9)</f>
        <v/>
      </c>
      <c r="AE20" s="369"/>
      <c r="AF20" s="369"/>
      <c r="AG20" s="369"/>
      <c r="AH20" s="369"/>
      <c r="AI20" s="369"/>
      <c r="AJ20" s="369"/>
      <c r="AK20" s="369"/>
      <c r="AL20" s="369"/>
      <c r="AM20" s="369"/>
      <c r="AN20" s="369"/>
      <c r="AO20" s="369"/>
      <c r="AP20" s="369"/>
      <c r="AQ20" s="369"/>
      <c r="AR20" s="369"/>
      <c r="AS20" s="369" t="str">
        <f>IF(入力!J11="","",入力!J11)</f>
        <v/>
      </c>
      <c r="AT20" s="369"/>
      <c r="AU20" s="369"/>
      <c r="AV20" s="369"/>
      <c r="AW20" s="369"/>
      <c r="AX20" s="369"/>
      <c r="AY20" s="369"/>
      <c r="AZ20" s="369"/>
      <c r="BA20" s="369"/>
      <c r="BB20" s="369"/>
      <c r="BC20" s="369"/>
      <c r="BD20" s="369"/>
      <c r="BE20" s="369"/>
      <c r="BF20" s="370"/>
    </row>
    <row r="21" spans="3:58" ht="15" customHeight="1">
      <c r="C21" s="367" t="s">
        <v>171</v>
      </c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71" t="str">
        <f>IF(入力!M7="","",入力!M7)</f>
        <v>0364207</v>
      </c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 t="str">
        <f>IF(入力!M9="","",入力!M9)</f>
        <v/>
      </c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 t="str">
        <f>IF(入力!M11="","",入力!M11)</f>
        <v/>
      </c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70"/>
    </row>
    <row r="22" spans="3:58" ht="12" customHeight="1">
      <c r="C22" s="358" t="s">
        <v>161</v>
      </c>
      <c r="D22" s="359"/>
      <c r="E22" s="359"/>
      <c r="F22" s="359"/>
      <c r="G22" s="360"/>
      <c r="H22" s="361" t="str">
        <f>IF(入力!C7="","",入力!C7&amp;"　"&amp;入力!E7)</f>
        <v>フジカネ　ヒロシ</v>
      </c>
      <c r="I22" s="340"/>
      <c r="J22" s="340"/>
      <c r="K22" s="340"/>
      <c r="L22" s="340"/>
      <c r="M22" s="340"/>
      <c r="N22" s="340"/>
      <c r="O22" s="340"/>
      <c r="P22" s="340"/>
      <c r="Q22" s="362"/>
      <c r="R22" s="339" t="s">
        <v>172</v>
      </c>
      <c r="S22" s="340"/>
      <c r="T22" s="341">
        <f>IF(入力!AT7="","",入力!AT7)</f>
        <v>48</v>
      </c>
      <c r="U22" s="342"/>
      <c r="V22" s="343"/>
      <c r="W22" s="339" t="s">
        <v>173</v>
      </c>
      <c r="X22" s="339"/>
      <c r="Y22" s="339"/>
      <c r="Z22" s="39" t="s">
        <v>37</v>
      </c>
      <c r="AA22" s="40"/>
      <c r="AB22" s="340" t="str">
        <f>IF(入力!R7="","",入力!R7)</f>
        <v>270</v>
      </c>
      <c r="AC22" s="340"/>
      <c r="AD22" s="340"/>
      <c r="AE22" s="340"/>
      <c r="AF22" s="41" t="s">
        <v>39</v>
      </c>
      <c r="AG22" s="340" t="str">
        <f>IF(入力!W7="","",入力!W7)</f>
        <v>2261</v>
      </c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62"/>
      <c r="AU22" s="339" t="s">
        <v>174</v>
      </c>
      <c r="AV22" s="340"/>
      <c r="AW22" s="340"/>
      <c r="AX22" s="43" t="s">
        <v>41</v>
      </c>
      <c r="AY22" s="340" t="str">
        <f>IF(入力!AL7="","",入力!AL7)</f>
        <v>047</v>
      </c>
      <c r="AZ22" s="340"/>
      <c r="BA22" s="340"/>
      <c r="BB22" s="340"/>
      <c r="BC22" s="340"/>
      <c r="BD22" s="340"/>
      <c r="BE22" s="340"/>
      <c r="BF22" s="47" t="s">
        <v>43</v>
      </c>
    </row>
    <row r="23" spans="3:58" ht="19.5" customHeight="1">
      <c r="C23" s="348" t="s">
        <v>175</v>
      </c>
      <c r="D23" s="324"/>
      <c r="E23" s="324"/>
      <c r="F23" s="324"/>
      <c r="G23" s="349"/>
      <c r="H23" s="350" t="str">
        <f>IF(入力!C8="","",入力!C8&amp;"　"&amp;入力!E8)</f>
        <v>藤兼　寛</v>
      </c>
      <c r="I23" s="351"/>
      <c r="J23" s="351"/>
      <c r="K23" s="351"/>
      <c r="L23" s="351"/>
      <c r="M23" s="351"/>
      <c r="N23" s="351"/>
      <c r="O23" s="351"/>
      <c r="P23" s="351"/>
      <c r="Q23" s="352"/>
      <c r="R23" s="324"/>
      <c r="S23" s="324"/>
      <c r="T23" s="363"/>
      <c r="U23" s="364"/>
      <c r="V23" s="365"/>
      <c r="W23" s="366"/>
      <c r="X23" s="366"/>
      <c r="Y23" s="366"/>
      <c r="Z23" s="353" t="str">
        <f>IF(入力!P8="","",入力!P8)</f>
        <v>千葉県松戸市常盤平3-6-2-303</v>
      </c>
      <c r="AA23" s="354"/>
      <c r="AB23" s="354"/>
      <c r="AC23" s="354"/>
      <c r="AD23" s="354"/>
      <c r="AE23" s="354"/>
      <c r="AF23" s="354"/>
      <c r="AG23" s="354"/>
      <c r="AH23" s="354"/>
      <c r="AI23" s="354"/>
      <c r="AJ23" s="354"/>
      <c r="AK23" s="354"/>
      <c r="AL23" s="354"/>
      <c r="AM23" s="354"/>
      <c r="AN23" s="354"/>
      <c r="AO23" s="354"/>
      <c r="AP23" s="354"/>
      <c r="AQ23" s="354"/>
      <c r="AR23" s="354"/>
      <c r="AS23" s="354"/>
      <c r="AT23" s="355"/>
      <c r="AU23" s="324"/>
      <c r="AV23" s="324"/>
      <c r="AW23" s="324"/>
      <c r="AX23" s="356" t="str">
        <f>IF(入力!AK8="","",入力!AK8)</f>
        <v>386</v>
      </c>
      <c r="AY23" s="324"/>
      <c r="AZ23" s="324"/>
      <c r="BA23" s="324"/>
      <c r="BB23" s="44" t="s">
        <v>39</v>
      </c>
      <c r="BC23" s="324" t="str">
        <f>IF(入力!AP8="","",入力!AP8)</f>
        <v>2932</v>
      </c>
      <c r="BD23" s="324"/>
      <c r="BE23" s="324"/>
      <c r="BF23" s="357"/>
    </row>
    <row r="24" spans="3:58" ht="12" customHeight="1">
      <c r="C24" s="358" t="s">
        <v>161</v>
      </c>
      <c r="D24" s="359"/>
      <c r="E24" s="359"/>
      <c r="F24" s="359"/>
      <c r="G24" s="360"/>
      <c r="H24" s="361" t="str">
        <f>IF(入力!C9="","",入力!C9&amp;"　"&amp;入力!E9)</f>
        <v>ミヤモト　ヒサオ</v>
      </c>
      <c r="I24" s="340"/>
      <c r="J24" s="340"/>
      <c r="K24" s="340"/>
      <c r="L24" s="340"/>
      <c r="M24" s="340"/>
      <c r="N24" s="340"/>
      <c r="O24" s="340"/>
      <c r="P24" s="340"/>
      <c r="Q24" s="362"/>
      <c r="R24" s="339" t="s">
        <v>172</v>
      </c>
      <c r="S24" s="340"/>
      <c r="T24" s="341">
        <f>IF(入力!AT9="","",入力!AT9)</f>
        <v>48</v>
      </c>
      <c r="U24" s="342"/>
      <c r="V24" s="343"/>
      <c r="W24" s="339" t="s">
        <v>173</v>
      </c>
      <c r="X24" s="339"/>
      <c r="Y24" s="339"/>
      <c r="Z24" s="39" t="s">
        <v>37</v>
      </c>
      <c r="AA24" s="40"/>
      <c r="AB24" s="340" t="str">
        <f>IF(入力!R9="","",入力!R9)</f>
        <v>271</v>
      </c>
      <c r="AC24" s="340"/>
      <c r="AD24" s="340"/>
      <c r="AE24" s="340"/>
      <c r="AF24" s="41" t="s">
        <v>39</v>
      </c>
      <c r="AG24" s="340" t="str">
        <f>IF(入力!W9="","",入力!W9)</f>
        <v>0092</v>
      </c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62"/>
      <c r="AU24" s="339" t="s">
        <v>174</v>
      </c>
      <c r="AV24" s="340"/>
      <c r="AW24" s="340"/>
      <c r="AX24" s="43" t="s">
        <v>41</v>
      </c>
      <c r="AY24" s="340" t="str">
        <f>IF(入力!AL9="","",入力!AL9)</f>
        <v>047</v>
      </c>
      <c r="AZ24" s="340"/>
      <c r="BA24" s="340"/>
      <c r="BB24" s="340"/>
      <c r="BC24" s="340"/>
      <c r="BD24" s="340"/>
      <c r="BE24" s="340"/>
      <c r="BF24" s="47" t="s">
        <v>43</v>
      </c>
    </row>
    <row r="25" spans="3:58" ht="19.5" customHeight="1">
      <c r="C25" s="348" t="s">
        <v>168</v>
      </c>
      <c r="D25" s="324"/>
      <c r="E25" s="324"/>
      <c r="F25" s="324"/>
      <c r="G25" s="349"/>
      <c r="H25" s="350" t="str">
        <f>IF(入力!C10="","",入力!C10&amp;"　"&amp;入力!E10)</f>
        <v>宮本　久雄</v>
      </c>
      <c r="I25" s="351"/>
      <c r="J25" s="351"/>
      <c r="K25" s="351"/>
      <c r="L25" s="351"/>
      <c r="M25" s="351"/>
      <c r="N25" s="351"/>
      <c r="O25" s="351"/>
      <c r="P25" s="351"/>
      <c r="Q25" s="352"/>
      <c r="R25" s="324"/>
      <c r="S25" s="324"/>
      <c r="T25" s="363"/>
      <c r="U25" s="364"/>
      <c r="V25" s="365"/>
      <c r="W25" s="366"/>
      <c r="X25" s="366"/>
      <c r="Y25" s="366"/>
      <c r="Z25" s="353" t="str">
        <f>IF(入力!P10="","",入力!P10)</f>
        <v>千葉県松戸市松戸2285-21</v>
      </c>
      <c r="AA25" s="354"/>
      <c r="AB25" s="354"/>
      <c r="AC25" s="354"/>
      <c r="AD25" s="354"/>
      <c r="AE25" s="354"/>
      <c r="AF25" s="354"/>
      <c r="AG25" s="354"/>
      <c r="AH25" s="354"/>
      <c r="AI25" s="354"/>
      <c r="AJ25" s="354"/>
      <c r="AK25" s="354"/>
      <c r="AL25" s="354"/>
      <c r="AM25" s="354"/>
      <c r="AN25" s="354"/>
      <c r="AO25" s="354"/>
      <c r="AP25" s="354"/>
      <c r="AQ25" s="354"/>
      <c r="AR25" s="354"/>
      <c r="AS25" s="354"/>
      <c r="AT25" s="355"/>
      <c r="AU25" s="324"/>
      <c r="AV25" s="324"/>
      <c r="AW25" s="324"/>
      <c r="AX25" s="356" t="str">
        <f>IF(入力!AK10="","",入力!AK10)</f>
        <v>361</v>
      </c>
      <c r="AY25" s="324"/>
      <c r="AZ25" s="324"/>
      <c r="BA25" s="324"/>
      <c r="BB25" s="44" t="s">
        <v>39</v>
      </c>
      <c r="BC25" s="324" t="str">
        <f>IF(入力!AP10="","",入力!AP10)</f>
        <v>1150</v>
      </c>
      <c r="BD25" s="324"/>
      <c r="BE25" s="324"/>
      <c r="BF25" s="357"/>
    </row>
    <row r="26" spans="3:58" ht="12" customHeight="1">
      <c r="C26" s="358" t="s">
        <v>161</v>
      </c>
      <c r="D26" s="359"/>
      <c r="E26" s="359"/>
      <c r="F26" s="359"/>
      <c r="G26" s="360"/>
      <c r="H26" s="361" t="str">
        <f>IF(入力!C11="","",入力!C11&amp;"　"&amp;入力!E11)</f>
        <v>タキ　カズノリ</v>
      </c>
      <c r="I26" s="340"/>
      <c r="J26" s="340"/>
      <c r="K26" s="340"/>
      <c r="L26" s="340"/>
      <c r="M26" s="340"/>
      <c r="N26" s="340"/>
      <c r="O26" s="340"/>
      <c r="P26" s="340"/>
      <c r="Q26" s="362"/>
      <c r="R26" s="339" t="s">
        <v>172</v>
      </c>
      <c r="S26" s="340"/>
      <c r="T26" s="341">
        <f>IF(入力!AT11="","",入力!AT11)</f>
        <v>36</v>
      </c>
      <c r="U26" s="342"/>
      <c r="V26" s="343"/>
      <c r="W26" s="339" t="s">
        <v>173</v>
      </c>
      <c r="X26" s="339"/>
      <c r="Y26" s="339"/>
      <c r="Z26" s="39" t="s">
        <v>37</v>
      </c>
      <c r="AA26" s="40"/>
      <c r="AB26" s="340" t="str">
        <f>IF(入力!R11="","",入力!R11)</f>
        <v>270</v>
      </c>
      <c r="AC26" s="340"/>
      <c r="AD26" s="340"/>
      <c r="AE26" s="340"/>
      <c r="AF26" s="41" t="s">
        <v>39</v>
      </c>
      <c r="AG26" s="340" t="str">
        <f>IF(入力!W11="","",入力!W11)</f>
        <v>2231</v>
      </c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62"/>
      <c r="AU26" s="339" t="s">
        <v>174</v>
      </c>
      <c r="AV26" s="340"/>
      <c r="AW26" s="340"/>
      <c r="AX26" s="43" t="s">
        <v>41</v>
      </c>
      <c r="AY26" s="340" t="str">
        <f>IF(入力!AL11="","",入力!AL11)</f>
        <v>047</v>
      </c>
      <c r="AZ26" s="340"/>
      <c r="BA26" s="340"/>
      <c r="BB26" s="340"/>
      <c r="BC26" s="340"/>
      <c r="BD26" s="340"/>
      <c r="BE26" s="340"/>
      <c r="BF26" s="47" t="s">
        <v>43</v>
      </c>
    </row>
    <row r="27" spans="3:58" ht="19.5" customHeight="1">
      <c r="C27" s="348" t="s">
        <v>169</v>
      </c>
      <c r="D27" s="324"/>
      <c r="E27" s="324"/>
      <c r="F27" s="324"/>
      <c r="G27" s="349"/>
      <c r="H27" s="350" t="str">
        <f>IF(入力!C12="","",入力!C12&amp;"　"&amp;入力!E12)</f>
        <v>滝　和憲</v>
      </c>
      <c r="I27" s="351"/>
      <c r="J27" s="351"/>
      <c r="K27" s="351"/>
      <c r="L27" s="351"/>
      <c r="M27" s="351"/>
      <c r="N27" s="351"/>
      <c r="O27" s="351"/>
      <c r="P27" s="351"/>
      <c r="Q27" s="352"/>
      <c r="R27" s="324"/>
      <c r="S27" s="324"/>
      <c r="T27" s="363"/>
      <c r="U27" s="364"/>
      <c r="V27" s="365"/>
      <c r="W27" s="366"/>
      <c r="X27" s="366"/>
      <c r="Y27" s="366"/>
      <c r="Z27" s="353" t="str">
        <f>IF(入力!P12="","",入力!P12)</f>
        <v>千葉県松戸市稔台5-9-10</v>
      </c>
      <c r="AA27" s="354"/>
      <c r="AB27" s="354"/>
      <c r="AC27" s="354"/>
      <c r="AD27" s="354"/>
      <c r="AE27" s="354"/>
      <c r="AF27" s="354"/>
      <c r="AG27" s="354"/>
      <c r="AH27" s="354"/>
      <c r="AI27" s="354"/>
      <c r="AJ27" s="354"/>
      <c r="AK27" s="354"/>
      <c r="AL27" s="354"/>
      <c r="AM27" s="354"/>
      <c r="AN27" s="354"/>
      <c r="AO27" s="354"/>
      <c r="AP27" s="354"/>
      <c r="AQ27" s="354"/>
      <c r="AR27" s="354"/>
      <c r="AS27" s="354"/>
      <c r="AT27" s="355"/>
      <c r="AU27" s="324"/>
      <c r="AV27" s="324"/>
      <c r="AW27" s="324"/>
      <c r="AX27" s="356" t="str">
        <f>IF(入力!AK12="","",入力!AK12)</f>
        <v>727</v>
      </c>
      <c r="AY27" s="324"/>
      <c r="AZ27" s="324"/>
      <c r="BA27" s="324"/>
      <c r="BB27" s="44" t="s">
        <v>39</v>
      </c>
      <c r="BC27" s="324" t="str">
        <f>IF(入力!AP12="","",入力!AP12)</f>
        <v>2326</v>
      </c>
      <c r="BD27" s="324"/>
      <c r="BE27" s="324"/>
      <c r="BF27" s="357"/>
    </row>
    <row r="28" spans="3:58" ht="12" customHeight="1">
      <c r="C28" s="358" t="s">
        <v>161</v>
      </c>
      <c r="D28" s="359"/>
      <c r="E28" s="359"/>
      <c r="F28" s="359"/>
      <c r="G28" s="360"/>
      <c r="H28" s="361" t="str">
        <f>IF(入力!C15="","",入力!C15&amp;"　"&amp;入力!E15)</f>
        <v>フジカネ　ヒロシ</v>
      </c>
      <c r="I28" s="340"/>
      <c r="J28" s="340"/>
      <c r="K28" s="340"/>
      <c r="L28" s="340"/>
      <c r="M28" s="340"/>
      <c r="N28" s="340"/>
      <c r="O28" s="340"/>
      <c r="P28" s="340"/>
      <c r="Q28" s="362"/>
      <c r="R28" s="339" t="s">
        <v>172</v>
      </c>
      <c r="S28" s="340"/>
      <c r="T28" s="341">
        <f>IF(入力!AT15="","",入力!AT15)</f>
        <v>48</v>
      </c>
      <c r="U28" s="342"/>
      <c r="V28" s="343"/>
      <c r="W28" s="339" t="s">
        <v>173</v>
      </c>
      <c r="X28" s="339"/>
      <c r="Y28" s="339"/>
      <c r="Z28" s="39" t="s">
        <v>37</v>
      </c>
      <c r="AA28" s="40"/>
      <c r="AB28" s="340" t="str">
        <f>IF(入力!R15="","",入力!R15)</f>
        <v>270</v>
      </c>
      <c r="AC28" s="340"/>
      <c r="AD28" s="340"/>
      <c r="AE28" s="340"/>
      <c r="AF28" s="41" t="s">
        <v>39</v>
      </c>
      <c r="AG28" s="340" t="str">
        <f>IF(入力!W15="","",入力!W15)</f>
        <v>2261</v>
      </c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62"/>
      <c r="AU28" s="339" t="s">
        <v>174</v>
      </c>
      <c r="AV28" s="340"/>
      <c r="AW28" s="340"/>
      <c r="AX28" s="43" t="s">
        <v>41</v>
      </c>
      <c r="AY28" s="340" t="str">
        <f>IF(入力!AL15="","",入力!AL15)</f>
        <v>047</v>
      </c>
      <c r="AZ28" s="340"/>
      <c r="BA28" s="340"/>
      <c r="BB28" s="340"/>
      <c r="BC28" s="340"/>
      <c r="BD28" s="340"/>
      <c r="BE28" s="340"/>
      <c r="BF28" s="47" t="s">
        <v>43</v>
      </c>
    </row>
    <row r="29" spans="3:58" ht="19.5" customHeight="1">
      <c r="C29" s="325" t="s">
        <v>176</v>
      </c>
      <c r="D29" s="326"/>
      <c r="E29" s="326"/>
      <c r="F29" s="326"/>
      <c r="G29" s="327"/>
      <c r="H29" s="328" t="str">
        <f>IF(入力!C16="","",入力!C16&amp;"　"&amp;入力!E16)</f>
        <v>藤兼　寛</v>
      </c>
      <c r="I29" s="329"/>
      <c r="J29" s="329"/>
      <c r="K29" s="329"/>
      <c r="L29" s="329"/>
      <c r="M29" s="329"/>
      <c r="N29" s="329"/>
      <c r="O29" s="329"/>
      <c r="P29" s="329"/>
      <c r="Q29" s="330"/>
      <c r="R29" s="326"/>
      <c r="S29" s="326"/>
      <c r="T29" s="344"/>
      <c r="U29" s="345"/>
      <c r="V29" s="346"/>
      <c r="W29" s="347"/>
      <c r="X29" s="347"/>
      <c r="Y29" s="347"/>
      <c r="Z29" s="331" t="str">
        <f>IF(入力!P16="","",入力!P16)</f>
        <v>千葉県松戸市常盤平3-6-2-303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3"/>
      <c r="AU29" s="326"/>
      <c r="AV29" s="326"/>
      <c r="AW29" s="326"/>
      <c r="AX29" s="334" t="str">
        <f>IF(入力!AK16="","",入力!AK16)</f>
        <v>386</v>
      </c>
      <c r="AY29" s="326"/>
      <c r="AZ29" s="326"/>
      <c r="BA29" s="326"/>
      <c r="BB29" s="45" t="s">
        <v>39</v>
      </c>
      <c r="BC29" s="326" t="str">
        <f>IF(入力!AP16="","",入力!AP16)</f>
        <v>2932</v>
      </c>
      <c r="BD29" s="326"/>
      <c r="BE29" s="326"/>
      <c r="BF29" s="335"/>
    </row>
    <row r="30" spans="3:58" ht="7.5" customHeight="1"/>
    <row r="31" spans="3:58" ht="16.5" customHeight="1">
      <c r="C31" s="33" t="s">
        <v>177</v>
      </c>
      <c r="D31" s="31"/>
      <c r="E31" s="31"/>
      <c r="F31" s="31"/>
      <c r="G31" s="31"/>
      <c r="H31" s="31"/>
      <c r="I31" s="36" t="s">
        <v>178</v>
      </c>
    </row>
    <row r="32" spans="3:58" ht="3" customHeight="1"/>
    <row r="33" spans="3:58" ht="15" customHeight="1">
      <c r="C33" s="336" t="s">
        <v>179</v>
      </c>
      <c r="D33" s="337"/>
      <c r="E33" s="337"/>
      <c r="F33" s="337" t="s">
        <v>180</v>
      </c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 t="s">
        <v>181</v>
      </c>
      <c r="R33" s="337"/>
      <c r="S33" s="337"/>
      <c r="T33" s="337" t="s">
        <v>182</v>
      </c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 t="s">
        <v>183</v>
      </c>
      <c r="AK33" s="337"/>
      <c r="AL33" s="337"/>
      <c r="AM33" s="337"/>
      <c r="AN33" s="337"/>
      <c r="AO33" s="337"/>
      <c r="AP33" s="337"/>
      <c r="AQ33" s="337"/>
      <c r="AR33" s="337"/>
      <c r="AS33" s="337"/>
      <c r="AT33" s="337"/>
      <c r="AU33" s="337"/>
      <c r="AV33" s="337"/>
      <c r="AW33" s="337"/>
      <c r="AX33" s="337"/>
      <c r="AY33" s="337"/>
      <c r="AZ33" s="337" t="s">
        <v>184</v>
      </c>
      <c r="BA33" s="337"/>
      <c r="BB33" s="337"/>
      <c r="BC33" s="337"/>
      <c r="BD33" s="337"/>
      <c r="BE33" s="337"/>
      <c r="BF33" s="338"/>
    </row>
    <row r="34" spans="3:58" ht="15" customHeight="1">
      <c r="C34" s="284" t="str">
        <f>IF(入力!B25="","",入力!B25)</f>
        <v>①</v>
      </c>
      <c r="D34" s="285"/>
      <c r="E34" s="286"/>
      <c r="F34" s="290" t="str">
        <f>IF(入力!C26="","",入力!C25&amp;"　"&amp;入力!E25&amp;"
"&amp;入力!C26&amp;"　"&amp;入力!E26)</f>
        <v>タカハシ　リイ
高橋　里衣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6</v>
      </c>
      <c r="R34" s="297"/>
      <c r="S34" s="298"/>
      <c r="T34" s="302" t="str">
        <f>IF(入力!I25="","",入力!I25)</f>
        <v>松戸市立和名ヶ谷小学校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512451977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150</v>
      </c>
      <c r="BA34" s="297"/>
      <c r="BB34" s="297"/>
      <c r="BC34" s="297"/>
      <c r="BD34" s="297"/>
      <c r="BE34" s="297"/>
      <c r="BF34" s="308"/>
    </row>
    <row r="35" spans="3:58" ht="15" customHeight="1">
      <c r="C35" s="287"/>
      <c r="D35" s="288"/>
      <c r="E35" s="289"/>
      <c r="F35" s="293"/>
      <c r="G35" s="294"/>
      <c r="H35" s="294"/>
      <c r="I35" s="294"/>
      <c r="J35" s="294"/>
      <c r="K35" s="294"/>
      <c r="L35" s="294"/>
      <c r="M35" s="294"/>
      <c r="N35" s="294"/>
      <c r="O35" s="294"/>
      <c r="P35" s="295"/>
      <c r="Q35" s="299"/>
      <c r="R35" s="300"/>
      <c r="S35" s="301"/>
      <c r="T35" s="305"/>
      <c r="U35" s="306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7"/>
      <c r="AJ35" s="299"/>
      <c r="AK35" s="300"/>
      <c r="AL35" s="300"/>
      <c r="AM35" s="300"/>
      <c r="AN35" s="300"/>
      <c r="AO35" s="300"/>
      <c r="AP35" s="300"/>
      <c r="AQ35" s="300"/>
      <c r="AR35" s="300"/>
      <c r="AS35" s="300"/>
      <c r="AT35" s="300"/>
      <c r="AU35" s="300"/>
      <c r="AV35" s="300"/>
      <c r="AW35" s="300"/>
      <c r="AX35" s="300"/>
      <c r="AY35" s="301"/>
      <c r="AZ35" s="299"/>
      <c r="BA35" s="300"/>
      <c r="BB35" s="300"/>
      <c r="BC35" s="300"/>
      <c r="BD35" s="300"/>
      <c r="BE35" s="300"/>
      <c r="BF35" s="309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ヒラハラ　コスズ
平原　小鈴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6</v>
      </c>
      <c r="R36" s="297"/>
      <c r="S36" s="298"/>
      <c r="T36" s="302" t="str">
        <f>IF(入力!I27="","",入力!I27)</f>
        <v>松戸市立寒風台小学校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515657862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150</v>
      </c>
      <c r="BA36" s="297"/>
      <c r="BB36" s="297"/>
      <c r="BC36" s="297"/>
      <c r="BD36" s="297"/>
      <c r="BE36" s="297"/>
      <c r="BF36" s="308"/>
    </row>
    <row r="37" spans="3:58" ht="15" customHeight="1">
      <c r="C37" s="287"/>
      <c r="D37" s="288"/>
      <c r="E37" s="289"/>
      <c r="F37" s="293"/>
      <c r="G37" s="294"/>
      <c r="H37" s="294"/>
      <c r="I37" s="294"/>
      <c r="J37" s="294"/>
      <c r="K37" s="294"/>
      <c r="L37" s="294"/>
      <c r="M37" s="294"/>
      <c r="N37" s="294"/>
      <c r="O37" s="294"/>
      <c r="P37" s="295"/>
      <c r="Q37" s="299"/>
      <c r="R37" s="300"/>
      <c r="S37" s="301"/>
      <c r="T37" s="305"/>
      <c r="U37" s="306"/>
      <c r="V37" s="306"/>
      <c r="W37" s="306"/>
      <c r="X37" s="306"/>
      <c r="Y37" s="306"/>
      <c r="Z37" s="306"/>
      <c r="AA37" s="306"/>
      <c r="AB37" s="306"/>
      <c r="AC37" s="306"/>
      <c r="AD37" s="306"/>
      <c r="AE37" s="306"/>
      <c r="AF37" s="306"/>
      <c r="AG37" s="306"/>
      <c r="AH37" s="306"/>
      <c r="AI37" s="307"/>
      <c r="AJ37" s="299"/>
      <c r="AK37" s="300"/>
      <c r="AL37" s="300"/>
      <c r="AM37" s="300"/>
      <c r="AN37" s="300"/>
      <c r="AO37" s="300"/>
      <c r="AP37" s="300"/>
      <c r="AQ37" s="300"/>
      <c r="AR37" s="300"/>
      <c r="AS37" s="300"/>
      <c r="AT37" s="300"/>
      <c r="AU37" s="300"/>
      <c r="AV37" s="300"/>
      <c r="AW37" s="300"/>
      <c r="AX37" s="300"/>
      <c r="AY37" s="301"/>
      <c r="AZ37" s="299"/>
      <c r="BA37" s="300"/>
      <c r="BB37" s="300"/>
      <c r="BC37" s="300"/>
      <c r="BD37" s="300"/>
      <c r="BE37" s="300"/>
      <c r="BF37" s="309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シトウ　リオコ
市東　 里緒子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6</v>
      </c>
      <c r="R38" s="297"/>
      <c r="S38" s="298"/>
      <c r="T38" s="302" t="str">
        <f>IF(入力!I29="","",入力!I29)</f>
        <v>松戸市立北部小学校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515657816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150</v>
      </c>
      <c r="BA38" s="297"/>
      <c r="BB38" s="297"/>
      <c r="BC38" s="297"/>
      <c r="BD38" s="297"/>
      <c r="BE38" s="297"/>
      <c r="BF38" s="308"/>
    </row>
    <row r="39" spans="3:58" ht="15" customHeight="1">
      <c r="C39" s="287"/>
      <c r="D39" s="288"/>
      <c r="E39" s="289"/>
      <c r="F39" s="293"/>
      <c r="G39" s="294"/>
      <c r="H39" s="294"/>
      <c r="I39" s="294"/>
      <c r="J39" s="294"/>
      <c r="K39" s="294"/>
      <c r="L39" s="294"/>
      <c r="M39" s="294"/>
      <c r="N39" s="294"/>
      <c r="O39" s="294"/>
      <c r="P39" s="295"/>
      <c r="Q39" s="299"/>
      <c r="R39" s="300"/>
      <c r="S39" s="301"/>
      <c r="T39" s="305"/>
      <c r="U39" s="306"/>
      <c r="V39" s="306"/>
      <c r="W39" s="306"/>
      <c r="X39" s="306"/>
      <c r="Y39" s="306"/>
      <c r="Z39" s="306"/>
      <c r="AA39" s="306"/>
      <c r="AB39" s="306"/>
      <c r="AC39" s="306"/>
      <c r="AD39" s="306"/>
      <c r="AE39" s="306"/>
      <c r="AF39" s="306"/>
      <c r="AG39" s="306"/>
      <c r="AH39" s="306"/>
      <c r="AI39" s="307"/>
      <c r="AJ39" s="299"/>
      <c r="AK39" s="300"/>
      <c r="AL39" s="300"/>
      <c r="AM39" s="300"/>
      <c r="AN39" s="300"/>
      <c r="AO39" s="300"/>
      <c r="AP39" s="300"/>
      <c r="AQ39" s="300"/>
      <c r="AR39" s="300"/>
      <c r="AS39" s="300"/>
      <c r="AT39" s="300"/>
      <c r="AU39" s="300"/>
      <c r="AV39" s="300"/>
      <c r="AW39" s="300"/>
      <c r="AX39" s="300"/>
      <c r="AY39" s="301"/>
      <c r="AZ39" s="299"/>
      <c r="BA39" s="300"/>
      <c r="BB39" s="300"/>
      <c r="BC39" s="300"/>
      <c r="BD39" s="300"/>
      <c r="BE39" s="300"/>
      <c r="BF39" s="309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サトウ　サヤカ
佐藤　紗香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6</v>
      </c>
      <c r="R40" s="297"/>
      <c r="S40" s="298"/>
      <c r="T40" s="302" t="str">
        <f>IF(入力!I31="","",入力!I31)</f>
        <v>松戸市立東松戸小学校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518621117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150</v>
      </c>
      <c r="BA40" s="297"/>
      <c r="BB40" s="297"/>
      <c r="BC40" s="297"/>
      <c r="BD40" s="297"/>
      <c r="BE40" s="297"/>
      <c r="BF40" s="308"/>
    </row>
    <row r="41" spans="3:58" ht="15" customHeight="1">
      <c r="C41" s="287"/>
      <c r="D41" s="288"/>
      <c r="E41" s="289"/>
      <c r="F41" s="293"/>
      <c r="G41" s="294"/>
      <c r="H41" s="294"/>
      <c r="I41" s="294"/>
      <c r="J41" s="294"/>
      <c r="K41" s="294"/>
      <c r="L41" s="294"/>
      <c r="M41" s="294"/>
      <c r="N41" s="294"/>
      <c r="O41" s="294"/>
      <c r="P41" s="295"/>
      <c r="Q41" s="299"/>
      <c r="R41" s="300"/>
      <c r="S41" s="301"/>
      <c r="T41" s="305"/>
      <c r="U41" s="306"/>
      <c r="V41" s="306"/>
      <c r="W41" s="306"/>
      <c r="X41" s="306"/>
      <c r="Y41" s="306"/>
      <c r="Z41" s="306"/>
      <c r="AA41" s="306"/>
      <c r="AB41" s="306"/>
      <c r="AC41" s="306"/>
      <c r="AD41" s="306"/>
      <c r="AE41" s="306"/>
      <c r="AF41" s="306"/>
      <c r="AG41" s="306"/>
      <c r="AH41" s="306"/>
      <c r="AI41" s="307"/>
      <c r="AJ41" s="299"/>
      <c r="AK41" s="300"/>
      <c r="AL41" s="300"/>
      <c r="AM41" s="300"/>
      <c r="AN41" s="300"/>
      <c r="AO41" s="300"/>
      <c r="AP41" s="300"/>
      <c r="AQ41" s="300"/>
      <c r="AR41" s="300"/>
      <c r="AS41" s="300"/>
      <c r="AT41" s="300"/>
      <c r="AU41" s="300"/>
      <c r="AV41" s="300"/>
      <c r="AW41" s="300"/>
      <c r="AX41" s="300"/>
      <c r="AY41" s="301"/>
      <c r="AZ41" s="299"/>
      <c r="BA41" s="300"/>
      <c r="BB41" s="300"/>
      <c r="BC41" s="300"/>
      <c r="BD41" s="300"/>
      <c r="BE41" s="300"/>
      <c r="BF41" s="309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カワカミ　マオ
河上　茉央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5</v>
      </c>
      <c r="R42" s="297"/>
      <c r="S42" s="298"/>
      <c r="T42" s="302" t="str">
        <f>IF(入力!I33="","",入力!I33)</f>
        <v>松戸市立和名ヶ谷小学校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513554794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150</v>
      </c>
      <c r="BA42" s="297"/>
      <c r="BB42" s="297"/>
      <c r="BC42" s="297"/>
      <c r="BD42" s="297"/>
      <c r="BE42" s="297"/>
      <c r="BF42" s="308"/>
    </row>
    <row r="43" spans="3:58" ht="15" customHeight="1">
      <c r="C43" s="287"/>
      <c r="D43" s="288"/>
      <c r="E43" s="289"/>
      <c r="F43" s="293"/>
      <c r="G43" s="294"/>
      <c r="H43" s="294"/>
      <c r="I43" s="294"/>
      <c r="J43" s="294"/>
      <c r="K43" s="294"/>
      <c r="L43" s="294"/>
      <c r="M43" s="294"/>
      <c r="N43" s="294"/>
      <c r="O43" s="294"/>
      <c r="P43" s="295"/>
      <c r="Q43" s="299"/>
      <c r="R43" s="300"/>
      <c r="S43" s="301"/>
      <c r="T43" s="305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  <c r="AE43" s="306"/>
      <c r="AF43" s="306"/>
      <c r="AG43" s="306"/>
      <c r="AH43" s="306"/>
      <c r="AI43" s="307"/>
      <c r="AJ43" s="299"/>
      <c r="AK43" s="300"/>
      <c r="AL43" s="300"/>
      <c r="AM43" s="300"/>
      <c r="AN43" s="300"/>
      <c r="AO43" s="300"/>
      <c r="AP43" s="300"/>
      <c r="AQ43" s="300"/>
      <c r="AR43" s="300"/>
      <c r="AS43" s="300"/>
      <c r="AT43" s="300"/>
      <c r="AU43" s="300"/>
      <c r="AV43" s="300"/>
      <c r="AW43" s="300"/>
      <c r="AX43" s="300"/>
      <c r="AY43" s="301"/>
      <c r="AZ43" s="299"/>
      <c r="BA43" s="300"/>
      <c r="BB43" s="300"/>
      <c r="BC43" s="300"/>
      <c r="BD43" s="300"/>
      <c r="BE43" s="300"/>
      <c r="BF43" s="309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シャハン　サキナ
シャハン　葵奈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5</v>
      </c>
      <c r="R44" s="297"/>
      <c r="S44" s="298"/>
      <c r="T44" s="302" t="str">
        <f>IF(入力!I35="","",入力!I35)</f>
        <v>松戸市立八ヶ崎小学校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516713058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150</v>
      </c>
      <c r="BA44" s="297"/>
      <c r="BB44" s="297"/>
      <c r="BC44" s="297"/>
      <c r="BD44" s="297"/>
      <c r="BE44" s="297"/>
      <c r="BF44" s="308"/>
    </row>
    <row r="45" spans="3:58" ht="15" customHeight="1">
      <c r="C45" s="287"/>
      <c r="D45" s="288"/>
      <c r="E45" s="289"/>
      <c r="F45" s="293"/>
      <c r="G45" s="294"/>
      <c r="H45" s="294"/>
      <c r="I45" s="294"/>
      <c r="J45" s="294"/>
      <c r="K45" s="294"/>
      <c r="L45" s="294"/>
      <c r="M45" s="294"/>
      <c r="N45" s="294"/>
      <c r="O45" s="294"/>
      <c r="P45" s="295"/>
      <c r="Q45" s="299"/>
      <c r="R45" s="300"/>
      <c r="S45" s="301"/>
      <c r="T45" s="305"/>
      <c r="U45" s="306"/>
      <c r="V45" s="306"/>
      <c r="W45" s="306"/>
      <c r="X45" s="306"/>
      <c r="Y45" s="306"/>
      <c r="Z45" s="306"/>
      <c r="AA45" s="306"/>
      <c r="AB45" s="306"/>
      <c r="AC45" s="306"/>
      <c r="AD45" s="306"/>
      <c r="AE45" s="306"/>
      <c r="AF45" s="306"/>
      <c r="AG45" s="306"/>
      <c r="AH45" s="306"/>
      <c r="AI45" s="307"/>
      <c r="AJ45" s="299"/>
      <c r="AK45" s="300"/>
      <c r="AL45" s="300"/>
      <c r="AM45" s="300"/>
      <c r="AN45" s="300"/>
      <c r="AO45" s="300"/>
      <c r="AP45" s="300"/>
      <c r="AQ45" s="300"/>
      <c r="AR45" s="300"/>
      <c r="AS45" s="300"/>
      <c r="AT45" s="300"/>
      <c r="AU45" s="300"/>
      <c r="AV45" s="300"/>
      <c r="AW45" s="300"/>
      <c r="AX45" s="300"/>
      <c r="AY45" s="301"/>
      <c r="AZ45" s="299"/>
      <c r="BA45" s="300"/>
      <c r="BB45" s="300"/>
      <c r="BC45" s="300"/>
      <c r="BD45" s="300"/>
      <c r="BE45" s="300"/>
      <c r="BF45" s="309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コイデ　ハナリ
小出　華璃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5</v>
      </c>
      <c r="R46" s="297"/>
      <c r="S46" s="298"/>
      <c r="T46" s="302" t="str">
        <f>IF(入力!I37="","",入力!I37)</f>
        <v>松戸市立和名ヶ谷小学校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518105532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150</v>
      </c>
      <c r="BA46" s="297"/>
      <c r="BB46" s="297"/>
      <c r="BC46" s="297"/>
      <c r="BD46" s="297"/>
      <c r="BE46" s="297"/>
      <c r="BF46" s="308"/>
    </row>
    <row r="47" spans="3:58" ht="15" customHeight="1">
      <c r="C47" s="287"/>
      <c r="D47" s="288"/>
      <c r="E47" s="289"/>
      <c r="F47" s="293"/>
      <c r="G47" s="294"/>
      <c r="H47" s="294"/>
      <c r="I47" s="294"/>
      <c r="J47" s="294"/>
      <c r="K47" s="294"/>
      <c r="L47" s="294"/>
      <c r="M47" s="294"/>
      <c r="N47" s="294"/>
      <c r="O47" s="294"/>
      <c r="P47" s="295"/>
      <c r="Q47" s="299"/>
      <c r="R47" s="300"/>
      <c r="S47" s="301"/>
      <c r="T47" s="305"/>
      <c r="U47" s="306"/>
      <c r="V47" s="306"/>
      <c r="W47" s="306"/>
      <c r="X47" s="306"/>
      <c r="Y47" s="306"/>
      <c r="Z47" s="306"/>
      <c r="AA47" s="306"/>
      <c r="AB47" s="306"/>
      <c r="AC47" s="306"/>
      <c r="AD47" s="306"/>
      <c r="AE47" s="306"/>
      <c r="AF47" s="306"/>
      <c r="AG47" s="306"/>
      <c r="AH47" s="306"/>
      <c r="AI47" s="307"/>
      <c r="AJ47" s="299"/>
      <c r="AK47" s="300"/>
      <c r="AL47" s="300"/>
      <c r="AM47" s="300"/>
      <c r="AN47" s="300"/>
      <c r="AO47" s="300"/>
      <c r="AP47" s="300"/>
      <c r="AQ47" s="300"/>
      <c r="AR47" s="300"/>
      <c r="AS47" s="300"/>
      <c r="AT47" s="300"/>
      <c r="AU47" s="300"/>
      <c r="AV47" s="300"/>
      <c r="AW47" s="300"/>
      <c r="AX47" s="300"/>
      <c r="AY47" s="301"/>
      <c r="AZ47" s="299"/>
      <c r="BA47" s="300"/>
      <c r="BB47" s="300"/>
      <c r="BC47" s="300"/>
      <c r="BD47" s="300"/>
      <c r="BE47" s="300"/>
      <c r="BF47" s="309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オオヤマ　ミノリ
大山　希紀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4</v>
      </c>
      <c r="R48" s="297"/>
      <c r="S48" s="298"/>
      <c r="T48" s="302" t="str">
        <f>IF(入力!I39="","",入力!I39)</f>
        <v>松戸市立北部小学校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516040472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150</v>
      </c>
      <c r="BA48" s="297"/>
      <c r="BB48" s="297"/>
      <c r="BC48" s="297"/>
      <c r="BD48" s="297"/>
      <c r="BE48" s="297"/>
      <c r="BF48" s="308"/>
    </row>
    <row r="49" spans="3:58" ht="15" customHeight="1">
      <c r="C49" s="287"/>
      <c r="D49" s="288"/>
      <c r="E49" s="289"/>
      <c r="F49" s="293"/>
      <c r="G49" s="294"/>
      <c r="H49" s="294"/>
      <c r="I49" s="294"/>
      <c r="J49" s="294"/>
      <c r="K49" s="294"/>
      <c r="L49" s="294"/>
      <c r="M49" s="294"/>
      <c r="N49" s="294"/>
      <c r="O49" s="294"/>
      <c r="P49" s="295"/>
      <c r="Q49" s="299"/>
      <c r="R49" s="300"/>
      <c r="S49" s="301"/>
      <c r="T49" s="305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  <c r="AH49" s="306"/>
      <c r="AI49" s="307"/>
      <c r="AJ49" s="299"/>
      <c r="AK49" s="300"/>
      <c r="AL49" s="300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300"/>
      <c r="AX49" s="300"/>
      <c r="AY49" s="301"/>
      <c r="AZ49" s="299"/>
      <c r="BA49" s="300"/>
      <c r="BB49" s="300"/>
      <c r="BC49" s="300"/>
      <c r="BD49" s="300"/>
      <c r="BE49" s="300"/>
      <c r="BF49" s="309"/>
    </row>
    <row r="50" spans="3:58" ht="15" customHeight="1">
      <c r="C50" s="284">
        <f>IF(入力!B41="","",入力!B41)</f>
        <v>10</v>
      </c>
      <c r="D50" s="285"/>
      <c r="E50" s="286"/>
      <c r="F50" s="290" t="str">
        <f>IF(入力!C42="","",入力!C41&amp;"　"&amp;入力!E41&amp;"
"&amp;入力!C42&amp;"　"&amp;入力!E42)</f>
        <v>タキ　ユズ
滝　友杏</v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>
        <f>IF(入力!G41="","",入力!G41)</f>
        <v>3</v>
      </c>
      <c r="R50" s="297"/>
      <c r="S50" s="298"/>
      <c r="T50" s="302" t="str">
        <f>IF(入力!I41="","",入力!I41)</f>
        <v>松戸市立和名ヶ谷小学校</v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>
        <f>IF(入力!M41="","",入力!M41)</f>
        <v>515657838</v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>
        <f>IF(入力!P41="","",入力!P41)</f>
        <v>150</v>
      </c>
      <c r="BA50" s="297"/>
      <c r="BB50" s="297"/>
      <c r="BC50" s="297"/>
      <c r="BD50" s="297"/>
      <c r="BE50" s="297"/>
      <c r="BF50" s="308"/>
    </row>
    <row r="51" spans="3:58" ht="15" customHeight="1">
      <c r="C51" s="287"/>
      <c r="D51" s="288"/>
      <c r="E51" s="289"/>
      <c r="F51" s="293"/>
      <c r="G51" s="294"/>
      <c r="H51" s="294"/>
      <c r="I51" s="294"/>
      <c r="J51" s="294"/>
      <c r="K51" s="294"/>
      <c r="L51" s="294"/>
      <c r="M51" s="294"/>
      <c r="N51" s="294"/>
      <c r="O51" s="294"/>
      <c r="P51" s="295"/>
      <c r="Q51" s="299"/>
      <c r="R51" s="300"/>
      <c r="S51" s="301"/>
      <c r="T51" s="305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  <c r="AG51" s="306"/>
      <c r="AH51" s="306"/>
      <c r="AI51" s="307"/>
      <c r="AJ51" s="299"/>
      <c r="AK51" s="300"/>
      <c r="AL51" s="300"/>
      <c r="AM51" s="300"/>
      <c r="AN51" s="300"/>
      <c r="AO51" s="300"/>
      <c r="AP51" s="300"/>
      <c r="AQ51" s="300"/>
      <c r="AR51" s="300"/>
      <c r="AS51" s="300"/>
      <c r="AT51" s="300"/>
      <c r="AU51" s="300"/>
      <c r="AV51" s="300"/>
      <c r="AW51" s="300"/>
      <c r="AX51" s="300"/>
      <c r="AY51" s="301"/>
      <c r="AZ51" s="299"/>
      <c r="BA51" s="300"/>
      <c r="BB51" s="300"/>
      <c r="BC51" s="300"/>
      <c r="BD51" s="300"/>
      <c r="BE51" s="300"/>
      <c r="BF51" s="309"/>
    </row>
    <row r="52" spans="3:58" ht="15" customHeight="1">
      <c r="C52" s="284">
        <f>IF(入力!B43="","",入力!B43)</f>
        <v>11</v>
      </c>
      <c r="D52" s="285"/>
      <c r="E52" s="286"/>
      <c r="F52" s="290" t="str">
        <f>IF(入力!C44="","",入力!C43&amp;"　"&amp;入力!E43&amp;"
"&amp;入力!C44&amp;"　"&amp;入力!E44)</f>
        <v>コイデ　スミレ
小出　清恋</v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>
        <f>IF(入力!G43="","",入力!G43)</f>
        <v>3</v>
      </c>
      <c r="R52" s="297"/>
      <c r="S52" s="298"/>
      <c r="T52" s="302" t="str">
        <f>IF(入力!I43="","",入力!I43)</f>
        <v>松戸市立和名ヶ谷小学校</v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>
        <f>IF(入力!M43="","",入力!M43)</f>
        <v>518105587</v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>
        <f>IF(入力!P43="","",入力!P43)</f>
        <v>150</v>
      </c>
      <c r="BA52" s="297"/>
      <c r="BB52" s="297"/>
      <c r="BC52" s="297"/>
      <c r="BD52" s="297"/>
      <c r="BE52" s="297"/>
      <c r="BF52" s="308"/>
    </row>
    <row r="53" spans="3:58" ht="15" customHeight="1">
      <c r="C53" s="287"/>
      <c r="D53" s="288"/>
      <c r="E53" s="289"/>
      <c r="F53" s="293"/>
      <c r="G53" s="294"/>
      <c r="H53" s="294"/>
      <c r="I53" s="294"/>
      <c r="J53" s="294"/>
      <c r="K53" s="294"/>
      <c r="L53" s="294"/>
      <c r="M53" s="294"/>
      <c r="N53" s="294"/>
      <c r="O53" s="294"/>
      <c r="P53" s="295"/>
      <c r="Q53" s="299"/>
      <c r="R53" s="300"/>
      <c r="S53" s="301"/>
      <c r="T53" s="305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  <c r="AG53" s="306"/>
      <c r="AH53" s="306"/>
      <c r="AI53" s="307"/>
      <c r="AJ53" s="299"/>
      <c r="AK53" s="300"/>
      <c r="AL53" s="300"/>
      <c r="AM53" s="300"/>
      <c r="AN53" s="300"/>
      <c r="AO53" s="300"/>
      <c r="AP53" s="300"/>
      <c r="AQ53" s="300"/>
      <c r="AR53" s="300"/>
      <c r="AS53" s="300"/>
      <c r="AT53" s="300"/>
      <c r="AU53" s="300"/>
      <c r="AV53" s="300"/>
      <c r="AW53" s="300"/>
      <c r="AX53" s="300"/>
      <c r="AY53" s="301"/>
      <c r="AZ53" s="299"/>
      <c r="BA53" s="300"/>
      <c r="BB53" s="300"/>
      <c r="BC53" s="300"/>
      <c r="BD53" s="300"/>
      <c r="BE53" s="300"/>
      <c r="BF53" s="309"/>
    </row>
    <row r="54" spans="3:58" ht="15" customHeight="1">
      <c r="C54" s="284">
        <f>IF(入力!B45="","",入力!B45)</f>
        <v>12</v>
      </c>
      <c r="D54" s="285"/>
      <c r="E54" s="286"/>
      <c r="F54" s="290" t="str">
        <f>IF(入力!C46="","",入力!C45&amp;"　"&amp;入力!E45&amp;"
"&amp;入力!C46&amp;"　"&amp;入力!E46)</f>
        <v>モノエ　サナ
物江　紗南</v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>
        <f>IF(入力!G45="","",入力!G45)</f>
        <v>3</v>
      </c>
      <c r="R54" s="297"/>
      <c r="S54" s="298"/>
      <c r="T54" s="302" t="str">
        <f>IF(入力!I45="","",入力!I45)</f>
        <v>松戸市立八ヶ崎小学校</v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>
        <f>IF(入力!M45="","",入力!M45)</f>
        <v>518621087</v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>
        <f>IF(入力!P45="","",入力!P45)</f>
        <v>150</v>
      </c>
      <c r="BA54" s="297"/>
      <c r="BB54" s="297"/>
      <c r="BC54" s="297"/>
      <c r="BD54" s="297"/>
      <c r="BE54" s="297"/>
      <c r="BF54" s="308"/>
    </row>
    <row r="55" spans="3:58" ht="15" customHeight="1">
      <c r="C55" s="287"/>
      <c r="D55" s="288"/>
      <c r="E55" s="289"/>
      <c r="F55" s="293"/>
      <c r="G55" s="294"/>
      <c r="H55" s="294"/>
      <c r="I55" s="294"/>
      <c r="J55" s="294"/>
      <c r="K55" s="294"/>
      <c r="L55" s="294"/>
      <c r="M55" s="294"/>
      <c r="N55" s="294"/>
      <c r="O55" s="294"/>
      <c r="P55" s="295"/>
      <c r="Q55" s="299"/>
      <c r="R55" s="300"/>
      <c r="S55" s="301"/>
      <c r="T55" s="305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  <c r="AG55" s="306"/>
      <c r="AH55" s="306"/>
      <c r="AI55" s="307"/>
      <c r="AJ55" s="299"/>
      <c r="AK55" s="300"/>
      <c r="AL55" s="300"/>
      <c r="AM55" s="300"/>
      <c r="AN55" s="300"/>
      <c r="AO55" s="300"/>
      <c r="AP55" s="300"/>
      <c r="AQ55" s="300"/>
      <c r="AR55" s="300"/>
      <c r="AS55" s="300"/>
      <c r="AT55" s="300"/>
      <c r="AU55" s="300"/>
      <c r="AV55" s="300"/>
      <c r="AW55" s="300"/>
      <c r="AX55" s="300"/>
      <c r="AY55" s="301"/>
      <c r="AZ55" s="299"/>
      <c r="BA55" s="300"/>
      <c r="BB55" s="300"/>
      <c r="BC55" s="300"/>
      <c r="BD55" s="300"/>
      <c r="BE55" s="300"/>
      <c r="BF55" s="309"/>
    </row>
    <row r="56" spans="3:58" ht="15" customHeight="1">
      <c r="C56" s="284">
        <f>IF(入力!B47="","",入力!B47)</f>
        <v>13</v>
      </c>
      <c r="D56" s="285"/>
      <c r="E56" s="286"/>
      <c r="F56" s="290" t="str">
        <f>IF(入力!C48="","",入力!C47&amp;"　"&amp;入力!E47&amp;"
"&amp;入力!C48&amp;"　"&amp;入力!E48)</f>
        <v>タカヒラ　サヒロ
高平　桜央</v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>
        <f>IF(入力!G47="","",入力!G47)</f>
        <v>3</v>
      </c>
      <c r="R56" s="297"/>
      <c r="S56" s="298"/>
      <c r="T56" s="302" t="str">
        <f>IF(入力!I47="","",入力!I47)</f>
        <v>松戸市立北部小学校</v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>
        <f>IF(入力!M47="","",入力!M47)</f>
        <v>518621100</v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>
        <f>IF(入力!P47="","",入力!P47)</f>
        <v>150</v>
      </c>
      <c r="BA56" s="297"/>
      <c r="BB56" s="297"/>
      <c r="BC56" s="297"/>
      <c r="BD56" s="297"/>
      <c r="BE56" s="297"/>
      <c r="BF56" s="308"/>
    </row>
    <row r="57" spans="3:58" ht="15" customHeight="1">
      <c r="C57" s="310"/>
      <c r="D57" s="311"/>
      <c r="E57" s="312"/>
      <c r="F57" s="313"/>
      <c r="G57" s="314"/>
      <c r="H57" s="314"/>
      <c r="I57" s="314"/>
      <c r="J57" s="314"/>
      <c r="K57" s="314"/>
      <c r="L57" s="314"/>
      <c r="M57" s="314"/>
      <c r="N57" s="314"/>
      <c r="O57" s="314"/>
      <c r="P57" s="315"/>
      <c r="Q57" s="316"/>
      <c r="R57" s="317"/>
      <c r="S57" s="318"/>
      <c r="T57" s="319"/>
      <c r="U57" s="320"/>
      <c r="V57" s="320"/>
      <c r="W57" s="320"/>
      <c r="X57" s="320"/>
      <c r="Y57" s="320"/>
      <c r="Z57" s="320"/>
      <c r="AA57" s="320"/>
      <c r="AB57" s="320"/>
      <c r="AC57" s="320"/>
      <c r="AD57" s="320"/>
      <c r="AE57" s="320"/>
      <c r="AF57" s="320"/>
      <c r="AG57" s="320"/>
      <c r="AH57" s="320"/>
      <c r="AI57" s="321"/>
      <c r="AJ57" s="316"/>
      <c r="AK57" s="317"/>
      <c r="AL57" s="317"/>
      <c r="AM57" s="317"/>
      <c r="AN57" s="317"/>
      <c r="AO57" s="317"/>
      <c r="AP57" s="317"/>
      <c r="AQ57" s="317"/>
      <c r="AR57" s="317"/>
      <c r="AS57" s="317"/>
      <c r="AT57" s="317"/>
      <c r="AU57" s="317"/>
      <c r="AV57" s="317"/>
      <c r="AW57" s="317"/>
      <c r="AX57" s="317"/>
      <c r="AY57" s="318"/>
      <c r="AZ57" s="316"/>
      <c r="BA57" s="317"/>
      <c r="BB57" s="317"/>
      <c r="BC57" s="317"/>
      <c r="BD57" s="317"/>
      <c r="BE57" s="317"/>
      <c r="BF57" s="322"/>
    </row>
    <row r="58" spans="3:58" ht="5.25" customHeight="1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</row>
    <row r="59" spans="3:58">
      <c r="C59" s="34" t="s">
        <v>185</v>
      </c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</row>
    <row r="60" spans="3:58">
      <c r="C60" s="34" t="s">
        <v>186</v>
      </c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</row>
    <row r="61" spans="3:58">
      <c r="C61" s="34" t="s">
        <v>187</v>
      </c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</row>
    <row r="62" spans="3:58">
      <c r="C62" s="34" t="s">
        <v>188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</row>
    <row r="63" spans="3:58">
      <c r="C63" s="34" t="s">
        <v>189</v>
      </c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190</v>
      </c>
      <c r="BF63" s="323"/>
    </row>
    <row r="64" spans="3:58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 t="s">
        <v>191</v>
      </c>
      <c r="AL64" s="34"/>
      <c r="AM64" s="34"/>
      <c r="AN64" s="34"/>
      <c r="AO64" s="34"/>
      <c r="AP64" s="34"/>
      <c r="AQ64" s="34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Y17:AI18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T22:V23"/>
    <mergeCell ref="W22:Y23"/>
    <mergeCell ref="AU22:AW23"/>
    <mergeCell ref="R22:S23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T24:V25"/>
    <mergeCell ref="W24:Y25"/>
    <mergeCell ref="AU24:AW25"/>
    <mergeCell ref="R24:S25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R26:S27"/>
    <mergeCell ref="T26:V27"/>
    <mergeCell ref="W26:Y27"/>
    <mergeCell ref="AU26:AW27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C40:E41"/>
    <mergeCell ref="F40:P41"/>
    <mergeCell ref="C44:E45"/>
    <mergeCell ref="F44:P45"/>
    <mergeCell ref="C42:E43"/>
    <mergeCell ref="F42:P43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Q40:S41"/>
    <mergeCell ref="AZ42:BF43"/>
    <mergeCell ref="Q44:S45"/>
    <mergeCell ref="T44:AI45"/>
    <mergeCell ref="AJ44:AY45"/>
    <mergeCell ref="AZ44:BF45"/>
    <mergeCell ref="Q54:S55"/>
    <mergeCell ref="T54:AI55"/>
    <mergeCell ref="AJ54:AY55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honeticPr fontId="42"/>
  <pageMargins left="0.23611111111111099" right="0.23611111111111099" top="0.35416666666666702" bottom="0.35416666666666702" header="0.118055555555556" footer="0.118055555555556"/>
  <pageSetup paperSize="9" scale="99" orientation="portrait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zoomScaleSheetLayoutView="100" workbookViewId="0">
      <selection sqref="A1:O1"/>
    </sheetView>
  </sheetViews>
  <sheetFormatPr defaultColWidth="9" defaultRowHeight="15"/>
  <cols>
    <col min="1" max="2" width="6.125" style="25" customWidth="1"/>
    <col min="3" max="6" width="7.375" style="25" customWidth="1"/>
    <col min="7" max="15" width="6.125" style="25" customWidth="1"/>
    <col min="16" max="22" width="6.625" style="25" customWidth="1"/>
    <col min="23" max="16384" width="9" style="25"/>
  </cols>
  <sheetData>
    <row r="1" spans="1:15" ht="28.5">
      <c r="A1" s="438" t="s">
        <v>192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4" t="s">
        <v>143</v>
      </c>
      <c r="B2" s="264"/>
      <c r="C2" s="272" t="str">
        <f>IF(入力!C3="","",入力!C3)</f>
        <v>松戸ミライズバレーボールクラブ</v>
      </c>
      <c r="D2" s="272"/>
      <c r="E2" s="272"/>
      <c r="F2" s="272"/>
      <c r="G2" s="272"/>
      <c r="H2" s="272"/>
      <c r="I2" s="272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2"/>
      <c r="D3" s="272"/>
      <c r="E3" s="272"/>
      <c r="F3" s="272"/>
      <c r="G3" s="272"/>
      <c r="H3" s="272"/>
      <c r="I3" s="272"/>
      <c r="J3" s="264"/>
      <c r="K3" s="264"/>
      <c r="L3" s="264"/>
      <c r="M3" s="264"/>
      <c r="N3" s="264"/>
      <c r="O3" s="264"/>
    </row>
    <row r="4" spans="1:15" ht="15" customHeight="1">
      <c r="A4" s="264" t="s">
        <v>144</v>
      </c>
      <c r="B4" s="264"/>
      <c r="C4" s="279">
        <f>IF(入力!C4="","",IF(入力!C5="",入力!C4,入力!C4&amp;"　　"&amp;入力!C5))</f>
        <v>433698727</v>
      </c>
      <c r="D4" s="280"/>
      <c r="E4" s="280"/>
      <c r="F4" s="280"/>
      <c r="G4" s="280"/>
      <c r="H4" s="280"/>
      <c r="I4" s="280"/>
      <c r="J4" s="26"/>
      <c r="K4" s="26"/>
      <c r="L4" s="26"/>
      <c r="M4" s="26"/>
      <c r="N4" s="26"/>
      <c r="O4" s="27"/>
    </row>
    <row r="5" spans="1:15" ht="15" customHeight="1">
      <c r="A5" s="264"/>
      <c r="B5" s="264"/>
      <c r="C5" s="281"/>
      <c r="D5" s="282"/>
      <c r="E5" s="282"/>
      <c r="F5" s="282"/>
      <c r="G5" s="282"/>
      <c r="H5" s="282"/>
      <c r="I5" s="282"/>
      <c r="J5" s="274" t="s">
        <v>145</v>
      </c>
      <c r="K5" s="274"/>
      <c r="L5" s="274"/>
      <c r="M5" s="274"/>
      <c r="N5" s="274"/>
      <c r="O5" s="275"/>
    </row>
    <row r="6" spans="1:15" ht="12" customHeight="1">
      <c r="A6" s="264" t="s">
        <v>25</v>
      </c>
      <c r="B6" s="264"/>
      <c r="C6" s="265" t="str">
        <f>IF(入力!C8="","",入力!C8&amp;"　"&amp;入力!E8)</f>
        <v>藤兼　寛</v>
      </c>
      <c r="D6" s="266"/>
      <c r="E6" s="266"/>
      <c r="F6" s="266"/>
      <c r="G6" s="276" t="s">
        <v>28</v>
      </c>
      <c r="H6" s="276"/>
      <c r="I6" s="276"/>
      <c r="J6" s="276" t="s">
        <v>29</v>
      </c>
      <c r="K6" s="276"/>
      <c r="L6" s="276"/>
      <c r="M6" s="276" t="s">
        <v>30</v>
      </c>
      <c r="N6" s="276"/>
      <c r="O6" s="276"/>
    </row>
    <row r="7" spans="1:15" ht="13.5" customHeight="1">
      <c r="A7" s="264"/>
      <c r="B7" s="264"/>
      <c r="C7" s="267"/>
      <c r="D7" s="268"/>
      <c r="E7" s="268"/>
      <c r="F7" s="268"/>
      <c r="G7" s="271">
        <f>IF(入力!G7="","",入力!G7)</f>
        <v>508568089</v>
      </c>
      <c r="H7" s="271"/>
      <c r="I7" s="271"/>
      <c r="J7" s="271" t="str">
        <f>IF(入力!J7="","",入力!J7)</f>
        <v/>
      </c>
      <c r="K7" s="271"/>
      <c r="L7" s="271"/>
      <c r="M7" s="283" t="str">
        <f>IF(入力!M7="","",入力!M7)</f>
        <v>0364207</v>
      </c>
      <c r="N7" s="271"/>
      <c r="O7" s="271"/>
    </row>
    <row r="8" spans="1:15" ht="13.5" customHeight="1">
      <c r="A8" s="264"/>
      <c r="B8" s="264"/>
      <c r="C8" s="269"/>
      <c r="D8" s="270"/>
      <c r="E8" s="270"/>
      <c r="F8" s="270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4" t="s">
        <v>49</v>
      </c>
      <c r="B9" s="264"/>
      <c r="C9" s="265" t="str">
        <f>IF(入力!C10="","",入力!C10&amp;"　"&amp;入力!E10)</f>
        <v>宮本　久雄</v>
      </c>
      <c r="D9" s="266"/>
      <c r="E9" s="266"/>
      <c r="F9" s="266"/>
      <c r="G9" s="271">
        <f>IF(入力!G9="","",入力!G9)</f>
        <v>513561113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4"/>
      <c r="B10" s="264"/>
      <c r="C10" s="269"/>
      <c r="D10" s="270"/>
      <c r="E10" s="270"/>
      <c r="F10" s="270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4" t="s">
        <v>59</v>
      </c>
      <c r="B11" s="264"/>
      <c r="C11" s="265" t="str">
        <f>IF(入力!C12="","",入力!C12&amp;"　"&amp;入力!E12)</f>
        <v>滝　和憲</v>
      </c>
      <c r="D11" s="266"/>
      <c r="E11" s="266"/>
      <c r="F11" s="266"/>
      <c r="G11" s="271">
        <f>IF(入力!G11="","",入力!G11)</f>
        <v>516001072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4"/>
      <c r="B12" s="264"/>
      <c r="C12" s="269"/>
      <c r="D12" s="270"/>
      <c r="E12" s="270"/>
      <c r="F12" s="270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4" t="s">
        <v>68</v>
      </c>
      <c r="B13" s="264"/>
      <c r="C13" s="265" t="str">
        <f>IF(入力!C14="","",入力!C14&amp;"　"&amp;入力!E14)</f>
        <v>入江　勝光</v>
      </c>
      <c r="D13" s="266"/>
      <c r="E13" s="266"/>
      <c r="F13" s="266"/>
      <c r="G13" s="126"/>
      <c r="H13" s="126"/>
      <c r="I13" s="126"/>
      <c r="J13" s="126"/>
      <c r="K13" s="126"/>
      <c r="L13" s="126"/>
      <c r="M13" s="126"/>
      <c r="N13" s="126"/>
      <c r="O13" s="126"/>
    </row>
    <row r="14" spans="1:15" ht="15" customHeight="1">
      <c r="A14" s="264"/>
      <c r="B14" s="264"/>
      <c r="C14" s="269"/>
      <c r="D14" s="270"/>
      <c r="E14" s="270"/>
      <c r="F14" s="270"/>
      <c r="G14" s="126"/>
      <c r="H14" s="126"/>
      <c r="I14" s="126"/>
      <c r="J14" s="126"/>
      <c r="K14" s="126"/>
      <c r="L14" s="126"/>
      <c r="M14" s="126"/>
      <c r="N14" s="126"/>
      <c r="O14" s="126"/>
    </row>
    <row r="15" spans="1:15" ht="15" customHeight="1">
      <c r="A15" s="264" t="s">
        <v>146</v>
      </c>
      <c r="B15" s="264"/>
      <c r="C15" s="265" t="str">
        <f>IF(入力!C16="","",入力!C16&amp;"　"&amp;入力!E16)</f>
        <v>藤兼　寛</v>
      </c>
      <c r="D15" s="266"/>
      <c r="E15" s="266"/>
      <c r="F15" s="277" t="s">
        <v>147</v>
      </c>
      <c r="G15" s="126"/>
      <c r="H15" s="126"/>
      <c r="I15" s="126"/>
      <c r="J15" s="126"/>
      <c r="K15" s="126"/>
      <c r="L15" s="126"/>
      <c r="M15" s="126"/>
      <c r="N15" s="126"/>
      <c r="O15" s="126"/>
    </row>
    <row r="16" spans="1:15" ht="15" customHeight="1">
      <c r="A16" s="264"/>
      <c r="B16" s="264"/>
      <c r="C16" s="269"/>
      <c r="D16" s="270"/>
      <c r="E16" s="270"/>
      <c r="F16" s="278"/>
      <c r="G16" s="126"/>
      <c r="H16" s="126"/>
      <c r="I16" s="126"/>
      <c r="J16" s="126"/>
      <c r="K16" s="126"/>
      <c r="L16" s="126"/>
      <c r="M16" s="126"/>
      <c r="N16" s="126"/>
      <c r="O16" s="126"/>
    </row>
    <row r="17" spans="1:15" ht="14.45" customHeight="1">
      <c r="A17" s="264" t="s">
        <v>74</v>
      </c>
      <c r="B17" s="264"/>
      <c r="C17" s="272" t="str">
        <f>IF(入力!C17="","",入力!C17&amp;"　"&amp;入力!E17)</f>
        <v>千葉県松戸市常盤平3-6-2-303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4"/>
      <c r="B18" s="264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4" t="s">
        <v>75</v>
      </c>
      <c r="B19" s="264"/>
      <c r="C19" s="272" t="str">
        <f>IF(入力!C19="","",入力!C19&amp;"　"&amp;入力!E19)</f>
        <v>047-386-2932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4"/>
      <c r="B20" s="264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4" t="s">
        <v>76</v>
      </c>
      <c r="B21" s="264"/>
      <c r="C21" s="272" t="str">
        <f>IF(入力!C21="","",入力!C21&amp;"－"&amp;入力!E21&amp;"－"&amp;入力!G21)</f>
        <v>090－7735－7560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4"/>
      <c r="B22" s="264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4"/>
      <c r="B23" s="264" t="s">
        <v>79</v>
      </c>
      <c r="C23" s="264" t="s">
        <v>148</v>
      </c>
      <c r="D23" s="264"/>
      <c r="E23" s="264"/>
      <c r="F23" s="264"/>
      <c r="G23" s="264" t="s">
        <v>82</v>
      </c>
      <c r="H23" s="264"/>
      <c r="I23" s="264" t="s">
        <v>83</v>
      </c>
      <c r="J23" s="264"/>
      <c r="K23" s="264"/>
      <c r="L23" s="264"/>
      <c r="M23" s="264" t="s">
        <v>84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高橋　里衣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松戸市立和名ヶ谷小学校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512451977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平原　小鈴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松戸市立寒風台小学校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515657862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市東　 里緒子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松戸市立北部小学校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515657816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佐藤　紗香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松戸市立東松戸小学校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518621117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河上　茉央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松戸市立和名ヶ谷小学校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513554794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シャハン　葵奈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松戸市立八ヶ崎小学校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516713058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小出　華璃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松戸市立和名ヶ谷小学校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518105532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大山　希紀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松戸市立北部小学校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516040472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10</v>
      </c>
      <c r="C41" s="265" t="str">
        <f>IF(入力!C42="","",入力!C42&amp;"　"&amp;入力!E42)</f>
        <v>滝　友杏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松戸市立和名ヶ谷小学校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515657838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11</v>
      </c>
      <c r="C43" s="265" t="str">
        <f>IF(入力!C44="","",入力!C44&amp;"　"&amp;入力!E44)</f>
        <v>小出　清恋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松戸市立和名ヶ谷小学校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518105587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12</v>
      </c>
      <c r="C45" s="265" t="str">
        <f>IF(入力!C46="","",入力!C46&amp;"　"&amp;入力!E46)</f>
        <v>物江　紗南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松戸市立八ヶ崎小学校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518621087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13</v>
      </c>
      <c r="C47" s="265" t="str">
        <f>IF(入力!C48="","",入力!C48&amp;"　"&amp;入力!E48)</f>
        <v>高平　桜央</v>
      </c>
      <c r="D47" s="266"/>
      <c r="E47" s="266"/>
      <c r="F47" s="266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松戸市立北部小学校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518621100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31:A32"/>
    <mergeCell ref="A33:A34"/>
    <mergeCell ref="A35:A36"/>
    <mergeCell ref="A37:A38"/>
    <mergeCell ref="A39:A40"/>
    <mergeCell ref="A41:A42"/>
    <mergeCell ref="A43:A44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G9:I10"/>
    <mergeCell ref="J9:L10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</mergeCells>
  <phoneticPr fontId="42"/>
  <pageMargins left="0.40972222222222199" right="0.4" top="0.57986111111111105" bottom="0.5798611111111110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25" style="25" customWidth="1"/>
    <col min="3" max="6" width="7.375" style="25" customWidth="1"/>
    <col min="7" max="15" width="6.125" style="25" customWidth="1"/>
    <col min="16" max="22" width="6.625" style="25" customWidth="1"/>
    <col min="23" max="16384" width="9" style="25"/>
  </cols>
  <sheetData>
    <row r="1" spans="1:15" ht="28.5">
      <c r="A1" s="438" t="s">
        <v>193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4" t="s">
        <v>143</v>
      </c>
      <c r="B2" s="264"/>
      <c r="C2" s="272" t="str">
        <f>IF(入力!C3="","",入力!C3)</f>
        <v>松戸ミライズバレーボールクラブ</v>
      </c>
      <c r="D2" s="272"/>
      <c r="E2" s="272"/>
      <c r="F2" s="272"/>
      <c r="G2" s="272"/>
      <c r="H2" s="272"/>
      <c r="I2" s="272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2"/>
      <c r="D3" s="272"/>
      <c r="E3" s="272"/>
      <c r="F3" s="272"/>
      <c r="G3" s="272"/>
      <c r="H3" s="272"/>
      <c r="I3" s="272"/>
      <c r="J3" s="264"/>
      <c r="K3" s="264"/>
      <c r="L3" s="264"/>
      <c r="M3" s="264"/>
      <c r="N3" s="264"/>
      <c r="O3" s="264"/>
    </row>
    <row r="4" spans="1:15" ht="15" customHeight="1">
      <c r="A4" s="264" t="s">
        <v>144</v>
      </c>
      <c r="B4" s="264"/>
      <c r="C4" s="279">
        <f>IF(入力!C4="","",IF(入力!C5="",入力!C4,入力!C4&amp;"　　"&amp;入力!C5))</f>
        <v>433698727</v>
      </c>
      <c r="D4" s="280"/>
      <c r="E4" s="280"/>
      <c r="F4" s="280"/>
      <c r="G4" s="280"/>
      <c r="H4" s="280"/>
      <c r="I4" s="280"/>
      <c r="J4" s="26"/>
      <c r="K4" s="26"/>
      <c r="L4" s="26"/>
      <c r="M4" s="26"/>
      <c r="N4" s="26"/>
      <c r="O4" s="27"/>
    </row>
    <row r="5" spans="1:15" ht="15" customHeight="1">
      <c r="A5" s="264"/>
      <c r="B5" s="264"/>
      <c r="C5" s="281"/>
      <c r="D5" s="282"/>
      <c r="E5" s="282"/>
      <c r="F5" s="282"/>
      <c r="G5" s="282"/>
      <c r="H5" s="282"/>
      <c r="I5" s="282"/>
      <c r="J5" s="274" t="s">
        <v>145</v>
      </c>
      <c r="K5" s="274"/>
      <c r="L5" s="274"/>
      <c r="M5" s="274"/>
      <c r="N5" s="274"/>
      <c r="O5" s="275"/>
    </row>
    <row r="6" spans="1:15" ht="12" customHeight="1">
      <c r="A6" s="264" t="s">
        <v>25</v>
      </c>
      <c r="B6" s="264"/>
      <c r="C6" s="265" t="str">
        <f>IF(入力!C8="","",入力!C8&amp;"　"&amp;入力!E8)</f>
        <v>藤兼　寛</v>
      </c>
      <c r="D6" s="266"/>
      <c r="E6" s="266"/>
      <c r="F6" s="266"/>
      <c r="G6" s="276" t="s">
        <v>28</v>
      </c>
      <c r="H6" s="276"/>
      <c r="I6" s="276"/>
      <c r="J6" s="276" t="s">
        <v>29</v>
      </c>
      <c r="K6" s="276"/>
      <c r="L6" s="276"/>
      <c r="M6" s="276" t="s">
        <v>30</v>
      </c>
      <c r="N6" s="276"/>
      <c r="O6" s="276"/>
    </row>
    <row r="7" spans="1:15" ht="13.5" customHeight="1">
      <c r="A7" s="264"/>
      <c r="B7" s="264"/>
      <c r="C7" s="267"/>
      <c r="D7" s="268"/>
      <c r="E7" s="268"/>
      <c r="F7" s="268"/>
      <c r="G7" s="271">
        <f>IF(入力!G7="","",入力!G7)</f>
        <v>508568089</v>
      </c>
      <c r="H7" s="271"/>
      <c r="I7" s="271"/>
      <c r="J7" s="271" t="str">
        <f>IF(入力!J7="","",入力!J7)</f>
        <v/>
      </c>
      <c r="K7" s="271"/>
      <c r="L7" s="271"/>
      <c r="M7" s="283" t="str">
        <f>IF(入力!M7="","",入力!M7)</f>
        <v>0364207</v>
      </c>
      <c r="N7" s="271"/>
      <c r="O7" s="271"/>
    </row>
    <row r="8" spans="1:15" ht="13.5" customHeight="1">
      <c r="A8" s="264"/>
      <c r="B8" s="264"/>
      <c r="C8" s="269"/>
      <c r="D8" s="270"/>
      <c r="E8" s="270"/>
      <c r="F8" s="270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4" t="s">
        <v>49</v>
      </c>
      <c r="B9" s="264"/>
      <c r="C9" s="265" t="str">
        <f>IF(入力!C10="","",入力!C10&amp;"　"&amp;入力!E10)</f>
        <v>宮本　久雄</v>
      </c>
      <c r="D9" s="266"/>
      <c r="E9" s="266"/>
      <c r="F9" s="266"/>
      <c r="G9" s="271">
        <f>IF(入力!G9="","",入力!G9)</f>
        <v>513561113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4"/>
      <c r="B10" s="264"/>
      <c r="C10" s="269"/>
      <c r="D10" s="270"/>
      <c r="E10" s="270"/>
      <c r="F10" s="270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4" t="s">
        <v>59</v>
      </c>
      <c r="B11" s="264"/>
      <c r="C11" s="265" t="str">
        <f>IF(入力!C12="","",入力!C12&amp;"　"&amp;入力!E12)</f>
        <v>滝　和憲</v>
      </c>
      <c r="D11" s="266"/>
      <c r="E11" s="266"/>
      <c r="F11" s="266"/>
      <c r="G11" s="271">
        <f>IF(入力!G11="","",入力!G11)</f>
        <v>516001072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4"/>
      <c r="B12" s="264"/>
      <c r="C12" s="269"/>
      <c r="D12" s="270"/>
      <c r="E12" s="270"/>
      <c r="F12" s="270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4" t="s">
        <v>68</v>
      </c>
      <c r="B13" s="264"/>
      <c r="C13" s="265" t="str">
        <f>IF(入力!C14="","",入力!C14&amp;"　"&amp;入力!E14)</f>
        <v>入江　勝光</v>
      </c>
      <c r="D13" s="266"/>
      <c r="E13" s="266"/>
      <c r="F13" s="266"/>
      <c r="G13" s="126"/>
      <c r="H13" s="126"/>
      <c r="I13" s="126"/>
      <c r="J13" s="126"/>
      <c r="K13" s="126"/>
      <c r="L13" s="126"/>
      <c r="M13" s="126"/>
      <c r="N13" s="126"/>
      <c r="O13" s="126"/>
    </row>
    <row r="14" spans="1:15" ht="15" customHeight="1">
      <c r="A14" s="264"/>
      <c r="B14" s="264"/>
      <c r="C14" s="269"/>
      <c r="D14" s="270"/>
      <c r="E14" s="270"/>
      <c r="F14" s="270"/>
      <c r="G14" s="126"/>
      <c r="H14" s="126"/>
      <c r="I14" s="126"/>
      <c r="J14" s="126"/>
      <c r="K14" s="126"/>
      <c r="L14" s="126"/>
      <c r="M14" s="126"/>
      <c r="N14" s="126"/>
      <c r="O14" s="126"/>
    </row>
    <row r="15" spans="1:15" ht="15" customHeight="1">
      <c r="A15" s="264" t="s">
        <v>146</v>
      </c>
      <c r="B15" s="264"/>
      <c r="C15" s="265" t="str">
        <f>IF(入力!C16="","",入力!C16&amp;"　"&amp;入力!E16)</f>
        <v>藤兼　寛</v>
      </c>
      <c r="D15" s="266"/>
      <c r="E15" s="266"/>
      <c r="F15" s="277" t="s">
        <v>147</v>
      </c>
      <c r="G15" s="126"/>
      <c r="H15" s="126"/>
      <c r="I15" s="126"/>
      <c r="J15" s="126"/>
      <c r="K15" s="126"/>
      <c r="L15" s="126"/>
      <c r="M15" s="126"/>
      <c r="N15" s="126"/>
      <c r="O15" s="126"/>
    </row>
    <row r="16" spans="1:15" ht="15" customHeight="1">
      <c r="A16" s="264"/>
      <c r="B16" s="264"/>
      <c r="C16" s="269"/>
      <c r="D16" s="270"/>
      <c r="E16" s="270"/>
      <c r="F16" s="278"/>
      <c r="G16" s="126"/>
      <c r="H16" s="126"/>
      <c r="I16" s="126"/>
      <c r="J16" s="126"/>
      <c r="K16" s="126"/>
      <c r="L16" s="126"/>
      <c r="M16" s="126"/>
      <c r="N16" s="126"/>
      <c r="O16" s="126"/>
    </row>
    <row r="17" spans="1:15" ht="14.45" customHeight="1">
      <c r="A17" s="264" t="s">
        <v>74</v>
      </c>
      <c r="B17" s="264"/>
      <c r="C17" s="272" t="str">
        <f>IF(入力!C17="","",入力!C17&amp;"　"&amp;入力!E17)</f>
        <v>千葉県松戸市常盤平3-6-2-303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4"/>
      <c r="B18" s="264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4" t="s">
        <v>75</v>
      </c>
      <c r="B19" s="264"/>
      <c r="C19" s="272" t="str">
        <f>IF(入力!C19="","",入力!C19&amp;"　"&amp;入力!E19)</f>
        <v>047-386-2932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4"/>
      <c r="B20" s="264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4" t="s">
        <v>76</v>
      </c>
      <c r="B21" s="264"/>
      <c r="C21" s="272" t="str">
        <f>IF(入力!C21="","",入力!C21&amp;"－"&amp;入力!E21&amp;"－"&amp;入力!G21)</f>
        <v>090－7735－7560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4"/>
      <c r="B22" s="264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4"/>
      <c r="B23" s="264" t="s">
        <v>79</v>
      </c>
      <c r="C23" s="264" t="s">
        <v>148</v>
      </c>
      <c r="D23" s="264"/>
      <c r="E23" s="264"/>
      <c r="F23" s="264"/>
      <c r="G23" s="264" t="s">
        <v>82</v>
      </c>
      <c r="H23" s="264"/>
      <c r="I23" s="264" t="s">
        <v>83</v>
      </c>
      <c r="J23" s="264"/>
      <c r="K23" s="264"/>
      <c r="L23" s="264"/>
      <c r="M23" s="264" t="s">
        <v>84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高橋　里衣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松戸市立和名ヶ谷小学校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512451977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平原　小鈴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松戸市立寒風台小学校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515657862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市東　 里緒子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松戸市立北部小学校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515657816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佐藤　紗香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松戸市立東松戸小学校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518621117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河上　茉央</v>
      </c>
      <c r="D33" s="266"/>
      <c r="E33" s="266"/>
      <c r="F33" s="266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松戸市立和名ヶ谷小学校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513554794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シャハン　葵奈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松戸市立八ヶ崎小学校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516713058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小出　華璃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松戸市立和名ヶ谷小学校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518105532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大山　希紀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松戸市立北部小学校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516040472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10</v>
      </c>
      <c r="C41" s="265" t="str">
        <f>IF(入力!C42="","",入力!C42&amp;"　"&amp;入力!E42)</f>
        <v>滝　友杏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松戸市立和名ヶ谷小学校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515657838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11</v>
      </c>
      <c r="C43" s="265" t="str">
        <f>IF(入力!C44="","",入力!C44&amp;"　"&amp;入力!E44)</f>
        <v>小出　清恋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松戸市立和名ヶ谷小学校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518105587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12</v>
      </c>
      <c r="C45" s="265" t="str">
        <f>IF(入力!C46="","",入力!C46&amp;"　"&amp;入力!E46)</f>
        <v>物江　紗南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松戸市立八ヶ崎小学校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518621087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13</v>
      </c>
      <c r="C47" s="265" t="str">
        <f>IF(入力!C48="","",入力!C48&amp;"　"&amp;入力!E48)</f>
        <v>高平　桜央</v>
      </c>
      <c r="D47" s="266"/>
      <c r="E47" s="266"/>
      <c r="F47" s="266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松戸市立北部小学校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518621100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31:A32"/>
    <mergeCell ref="A33:A34"/>
    <mergeCell ref="A35:A36"/>
    <mergeCell ref="A37:A38"/>
    <mergeCell ref="A39:A40"/>
    <mergeCell ref="A41:A42"/>
    <mergeCell ref="A43:A44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A6:B8"/>
    <mergeCell ref="C6:F8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45:L46"/>
    <mergeCell ref="M45:O46"/>
    <mergeCell ref="I41:L42"/>
    <mergeCell ref="M41:O42"/>
    <mergeCell ref="I43:L44"/>
    <mergeCell ref="M43:O44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  <mergeCell ref="I39:L40"/>
    <mergeCell ref="M39:O40"/>
    <mergeCell ref="C39:F40"/>
    <mergeCell ref="G39:H40"/>
    <mergeCell ref="C41:F42"/>
    <mergeCell ref="G41:H42"/>
    <mergeCell ref="C43:F44"/>
    <mergeCell ref="G43:H44"/>
  </mergeCells>
  <phoneticPr fontId="42"/>
  <pageMargins left="0.40972222222222199" right="0.4" top="0.57986111111111105" bottom="0.5798611111111110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4506668294322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41">
      <c r="A1" s="449" t="s">
        <v>194</v>
      </c>
      <c r="B1" s="449"/>
      <c r="D1" s="2" t="s">
        <v>195</v>
      </c>
      <c r="E1" s="3" t="s">
        <v>196</v>
      </c>
      <c r="F1" s="4" t="s">
        <v>197</v>
      </c>
      <c r="G1" s="2" t="s">
        <v>195</v>
      </c>
      <c r="H1" s="3" t="s">
        <v>198</v>
      </c>
      <c r="I1" s="4" t="s">
        <v>199</v>
      </c>
      <c r="J1" s="2" t="s">
        <v>195</v>
      </c>
      <c r="K1" s="3" t="s">
        <v>198</v>
      </c>
      <c r="L1" s="4" t="s">
        <v>199</v>
      </c>
      <c r="M1" s="2" t="s">
        <v>195</v>
      </c>
      <c r="N1" s="3" t="s">
        <v>198</v>
      </c>
      <c r="O1" s="4" t="s">
        <v>199</v>
      </c>
      <c r="P1" s="2" t="s">
        <v>195</v>
      </c>
      <c r="Q1" s="3" t="s">
        <v>198</v>
      </c>
      <c r="R1" s="4" t="s">
        <v>199</v>
      </c>
      <c r="S1" s="2" t="s">
        <v>195</v>
      </c>
      <c r="T1" s="3" t="s">
        <v>198</v>
      </c>
      <c r="U1" s="4" t="s">
        <v>199</v>
      </c>
      <c r="V1" s="2" t="s">
        <v>195</v>
      </c>
      <c r="W1" s="3" t="s">
        <v>198</v>
      </c>
      <c r="X1" s="4" t="s">
        <v>199</v>
      </c>
      <c r="Y1" s="2" t="s">
        <v>195</v>
      </c>
      <c r="Z1" s="3" t="s">
        <v>198</v>
      </c>
      <c r="AA1" s="4" t="s">
        <v>199</v>
      </c>
      <c r="AB1" s="2" t="s">
        <v>195</v>
      </c>
      <c r="AC1" s="3" t="s">
        <v>198</v>
      </c>
      <c r="AD1" s="4" t="s">
        <v>199</v>
      </c>
      <c r="AE1" s="2" t="s">
        <v>195</v>
      </c>
      <c r="AF1" s="3" t="s">
        <v>198</v>
      </c>
      <c r="AG1" s="4" t="s">
        <v>199</v>
      </c>
      <c r="AH1" s="2" t="s">
        <v>195</v>
      </c>
      <c r="AI1" s="3" t="s">
        <v>198</v>
      </c>
      <c r="AJ1" s="4" t="s">
        <v>199</v>
      </c>
    </row>
    <row r="2" spans="1:41">
      <c r="A2" s="449"/>
      <c r="B2" s="449"/>
      <c r="C2" s="5"/>
      <c r="D2" s="6">
        <v>1</v>
      </c>
      <c r="E2" s="7" t="s">
        <v>200</v>
      </c>
      <c r="F2" s="8">
        <v>42443</v>
      </c>
      <c r="G2" s="6">
        <v>1.01</v>
      </c>
      <c r="H2" s="7" t="s">
        <v>200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439" t="s">
        <v>201</v>
      </c>
      <c r="B4" s="440"/>
      <c r="C4" s="440"/>
      <c r="D4" s="440"/>
      <c r="E4" s="440"/>
      <c r="F4" s="440"/>
      <c r="G4" s="441"/>
      <c r="H4" s="3" t="s">
        <v>202</v>
      </c>
      <c r="I4" s="3" t="s">
        <v>88</v>
      </c>
      <c r="J4" s="442" t="s">
        <v>203</v>
      </c>
      <c r="K4" s="440"/>
      <c r="L4" s="440"/>
      <c r="M4" s="440"/>
      <c r="N4" s="440"/>
      <c r="O4" s="440"/>
      <c r="P4" s="440"/>
      <c r="Q4" s="441"/>
    </row>
    <row r="5" spans="1:41" ht="72" customHeight="1">
      <c r="A5" s="443"/>
      <c r="B5" s="444"/>
      <c r="C5" s="444"/>
      <c r="D5" s="444"/>
      <c r="E5" s="444"/>
      <c r="F5" s="444"/>
      <c r="G5" s="445"/>
      <c r="H5" s="7" t="str">
        <f>IF(入力!J3="","",入力!J3)</f>
        <v>女子</v>
      </c>
      <c r="I5" s="7">
        <f>入力!Y25</f>
        <v>6</v>
      </c>
      <c r="J5" s="446" t="str">
        <f>IF(入力!A55="","",入力!A55)</f>
        <v>念願の県大会出場　全員で１勝を目標に頑張ります</v>
      </c>
      <c r="K5" s="447"/>
      <c r="L5" s="447"/>
      <c r="M5" s="447"/>
      <c r="N5" s="447"/>
      <c r="O5" s="447"/>
      <c r="P5" s="447"/>
      <c r="Q5" s="448"/>
    </row>
    <row r="6" spans="1:41">
      <c r="A6" s="2" t="s">
        <v>204</v>
      </c>
      <c r="B6" s="3" t="s">
        <v>9</v>
      </c>
      <c r="C6" s="3" t="s">
        <v>205</v>
      </c>
      <c r="D6" s="3" t="s">
        <v>206</v>
      </c>
      <c r="E6" s="3" t="s">
        <v>202</v>
      </c>
      <c r="F6" s="3" t="s">
        <v>207</v>
      </c>
      <c r="G6" s="3" t="s">
        <v>208</v>
      </c>
      <c r="H6" s="3" t="s">
        <v>154</v>
      </c>
      <c r="I6" s="3" t="s">
        <v>209</v>
      </c>
      <c r="J6" s="3" t="s">
        <v>210</v>
      </c>
      <c r="K6" s="3" t="s">
        <v>211</v>
      </c>
      <c r="L6" s="3" t="s">
        <v>212</v>
      </c>
      <c r="M6" s="3" t="s">
        <v>213</v>
      </c>
      <c r="N6" s="3" t="s">
        <v>214</v>
      </c>
      <c r="O6" s="3" t="s">
        <v>215</v>
      </c>
      <c r="P6" s="3" t="s">
        <v>216</v>
      </c>
      <c r="Q6" s="3" t="s">
        <v>217</v>
      </c>
      <c r="R6" s="3" t="s">
        <v>218</v>
      </c>
      <c r="S6" s="3" t="s">
        <v>219</v>
      </c>
      <c r="T6" s="22" t="s">
        <v>220</v>
      </c>
      <c r="U6" s="22" t="s">
        <v>221</v>
      </c>
      <c r="V6" s="22" t="s">
        <v>221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21005</v>
      </c>
      <c r="B7" s="11" t="str">
        <f>IF(入力!C3="","",入力!C3)</f>
        <v>松戸ミライズバレーボールクラブ</v>
      </c>
      <c r="C7" s="11" t="str">
        <f>IF(入力!C2="","",入力!C2)</f>
        <v>マツドミライズバレーボールクラブ</v>
      </c>
      <c r="D7" s="11" t="str">
        <f>IF(入力!AE3="","",入力!AE3)</f>
        <v>北西支部</v>
      </c>
      <c r="E7" s="11" t="str">
        <f>IF(入力!J3="","",入力!J3)</f>
        <v>女子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新京成</v>
      </c>
      <c r="S7" s="11" t="str">
        <f>IF(入力!AE5="","",入力!AE5)</f>
        <v>上本郷</v>
      </c>
      <c r="T7" s="11"/>
      <c r="U7" s="11">
        <f>IF(入力!C4="","",入力!C4)</f>
        <v>433698727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3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3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3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4"/>
    </row>
    <row r="11" spans="1:4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A15" s="2" t="s">
        <v>222</v>
      </c>
      <c r="B15" s="3" t="s">
        <v>223</v>
      </c>
      <c r="C15" s="3" t="s">
        <v>224</v>
      </c>
      <c r="D15" s="3" t="s">
        <v>225</v>
      </c>
      <c r="E15" s="3" t="s">
        <v>226</v>
      </c>
      <c r="F15" s="3" t="s">
        <v>227</v>
      </c>
      <c r="G15" s="3" t="s">
        <v>228</v>
      </c>
      <c r="H15" s="3" t="s">
        <v>229</v>
      </c>
      <c r="I15" s="3" t="s">
        <v>230</v>
      </c>
      <c r="J15" s="3" t="s">
        <v>231</v>
      </c>
      <c r="K15" s="3" t="s">
        <v>232</v>
      </c>
      <c r="L15" s="3" t="s">
        <v>33</v>
      </c>
      <c r="M15" s="3" t="s">
        <v>233</v>
      </c>
      <c r="N15" s="3" t="s">
        <v>234</v>
      </c>
      <c r="O15" s="3" t="s">
        <v>235</v>
      </c>
      <c r="P15" s="3" t="s">
        <v>236</v>
      </c>
      <c r="Q15" s="3" t="s">
        <v>237</v>
      </c>
      <c r="R15" s="3" t="s">
        <v>207</v>
      </c>
      <c r="S15" s="3" t="s">
        <v>208</v>
      </c>
      <c r="T15" s="3" t="s">
        <v>238</v>
      </c>
      <c r="U15" s="3" t="s">
        <v>239</v>
      </c>
      <c r="V15" s="3" t="s">
        <v>240</v>
      </c>
      <c r="W15" s="3" t="s">
        <v>241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4">
        <v>1</v>
      </c>
      <c r="B16" s="15" t="s">
        <v>242</v>
      </c>
      <c r="C16" s="11" t="str">
        <f>IF(入力!C8="","",入力!C8)</f>
        <v>藤兼</v>
      </c>
      <c r="D16" s="11" t="str">
        <f>IF(入力!E8="","",入力!E8)</f>
        <v>寛</v>
      </c>
      <c r="E16" s="11" t="str">
        <f>IF(入力!C7="","",入力!C7)</f>
        <v>フジカネ</v>
      </c>
      <c r="F16" s="11" t="str">
        <f>IF(入力!E7="","",入力!E7)</f>
        <v>ヒロシ</v>
      </c>
      <c r="G16" s="11">
        <f>IF(入力!G7="","",入力!G7)</f>
        <v>508568089</v>
      </c>
      <c r="H16" s="11" t="str">
        <f>IF(入力!J7="","",入力!J7)</f>
        <v/>
      </c>
      <c r="I16" s="76" t="str">
        <f>IF(入力!M7="","",入力!M7)</f>
        <v>0364207</v>
      </c>
      <c r="J16" s="11"/>
      <c r="K16" s="11"/>
      <c r="L16" s="11">
        <f>IF(入力!AT7="","",入力!AT7)</f>
        <v>48</v>
      </c>
      <c r="M16" s="11"/>
      <c r="N16" s="11"/>
      <c r="O16" s="11"/>
      <c r="P16" s="11"/>
      <c r="Q16" s="11"/>
      <c r="R16" s="11" t="str">
        <f>IF(入力!R7="","",入力!R7)</f>
        <v>270</v>
      </c>
      <c r="S16" s="11" t="str">
        <f>IF(入力!W7="","",入力!W7)</f>
        <v>2261</v>
      </c>
      <c r="T16" s="11" t="str">
        <f>IF(入力!P8="","",入力!P8)</f>
        <v>千葉県松戸市常盤平3-6-2-303</v>
      </c>
      <c r="U16" s="11" t="str">
        <f>IF(入力!AL7="","",入力!AL7)</f>
        <v>047</v>
      </c>
      <c r="V16" s="11" t="str">
        <f>IF(入力!AK8="","",入力!AK8)</f>
        <v>386</v>
      </c>
      <c r="W16" s="11" t="str">
        <f>IF(入力!AP8="","",入力!AP8)</f>
        <v>2932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3"/>
    </row>
    <row r="17" spans="1:41">
      <c r="A17" s="14">
        <v>2</v>
      </c>
      <c r="B17" s="15" t="s">
        <v>243</v>
      </c>
      <c r="C17" s="11" t="str">
        <f>IF(入力!C10="","",入力!C10)</f>
        <v>宮本</v>
      </c>
      <c r="D17" s="11" t="str">
        <f>IF(入力!E10="","",入力!E10)</f>
        <v>久雄</v>
      </c>
      <c r="E17" s="11" t="str">
        <f>IF(入力!C9="","",入力!C9)</f>
        <v>ミヤモト</v>
      </c>
      <c r="F17" s="11" t="str">
        <f>IF(入力!E9="","",入力!E9)</f>
        <v>ヒサオ</v>
      </c>
      <c r="G17" s="11">
        <f>IF(入力!G9="","",入力!G9)</f>
        <v>513561113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48</v>
      </c>
      <c r="M17" s="11"/>
      <c r="N17" s="11"/>
      <c r="O17" s="11"/>
      <c r="P17" s="11"/>
      <c r="Q17" s="11"/>
      <c r="R17" s="11" t="str">
        <f>IF(入力!R9="","",入力!R9)</f>
        <v>271</v>
      </c>
      <c r="S17" s="11" t="str">
        <f>IF(入力!W9="","",入力!W9)</f>
        <v>0092</v>
      </c>
      <c r="T17" s="11" t="str">
        <f>IF(入力!P10="","",入力!P10)</f>
        <v>千葉県松戸市松戸2285-21</v>
      </c>
      <c r="U17" s="11" t="str">
        <f>IF(入力!AL9="","",入力!AL9)</f>
        <v>047</v>
      </c>
      <c r="V17" s="11" t="str">
        <f>IF(入力!AK10="","",入力!AK10)</f>
        <v>361</v>
      </c>
      <c r="W17" s="11" t="str">
        <f>IF(入力!AP10="","",入力!AP10)</f>
        <v>1150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3"/>
    </row>
    <row r="18" spans="1:41">
      <c r="A18" s="14">
        <v>3</v>
      </c>
      <c r="B18" s="15" t="s">
        <v>244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3"/>
    </row>
    <row r="19" spans="1:41">
      <c r="A19" s="14">
        <v>4</v>
      </c>
      <c r="B19" s="15" t="s">
        <v>245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3"/>
    </row>
    <row r="20" spans="1:41">
      <c r="A20" s="14">
        <v>5</v>
      </c>
      <c r="B20" s="15" t="s">
        <v>169</v>
      </c>
      <c r="C20" s="11" t="str">
        <f>IF(入力!C12="","",入力!C12)</f>
        <v>滝</v>
      </c>
      <c r="D20" s="11" t="str">
        <f>IF(入力!E12="","",入力!E12)</f>
        <v>和憲</v>
      </c>
      <c r="E20" s="11" t="str">
        <f>IF(入力!C11="","",入力!C11)</f>
        <v>タキ</v>
      </c>
      <c r="F20" s="11" t="str">
        <f>IF(入力!E11="","",入力!E11)</f>
        <v>カズノリ</v>
      </c>
      <c r="G20" s="11">
        <f>IF(入力!G11="","",入力!G11)</f>
        <v>516001072</v>
      </c>
      <c r="H20" s="11" t="str">
        <f>IF(入力!J11="","",入力!J11)</f>
        <v/>
      </c>
      <c r="I20" s="11" t="str">
        <f>IF(入力!M11="","",入力!M11)</f>
        <v/>
      </c>
      <c r="J20" s="11"/>
      <c r="K20" s="11"/>
      <c r="L20" s="11">
        <f>IF(入力!AT11="","",入力!AT11)</f>
        <v>36</v>
      </c>
      <c r="M20" s="11"/>
      <c r="N20" s="11"/>
      <c r="O20" s="11"/>
      <c r="P20" s="11"/>
      <c r="Q20" s="11"/>
      <c r="R20" s="11" t="str">
        <f>IF(入力!R11="","",入力!R11)</f>
        <v>270</v>
      </c>
      <c r="S20" s="11" t="str">
        <f>IF(入力!W11="","",入力!W11)</f>
        <v>2231</v>
      </c>
      <c r="T20" s="11" t="str">
        <f>IF(入力!P12="","",入力!P12)</f>
        <v>千葉県松戸市稔台5-9-10</v>
      </c>
      <c r="U20" s="11" t="str">
        <f>IF(入力!AL11="","",入力!AL11)</f>
        <v>047</v>
      </c>
      <c r="V20" s="11" t="str">
        <f>IF(入力!AK12="","",入力!AK12)</f>
        <v>727</v>
      </c>
      <c r="W20" s="11" t="str">
        <f>IF(入力!AP12="","",入力!AP12)</f>
        <v>2326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3"/>
    </row>
    <row r="21" spans="1:41">
      <c r="A21" s="14">
        <v>6</v>
      </c>
      <c r="B21" s="15" t="s">
        <v>246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3"/>
    </row>
    <row r="22" spans="1:41">
      <c r="A22" s="14">
        <v>7</v>
      </c>
      <c r="B22" s="15" t="s">
        <v>247</v>
      </c>
      <c r="C22" s="11" t="str">
        <f>IF(入力!C16="","",入力!C16)</f>
        <v>藤兼</v>
      </c>
      <c r="D22" s="11" t="str">
        <f>IF(入力!E16="","",入力!E16)</f>
        <v>寛</v>
      </c>
      <c r="E22" s="11" t="str">
        <f>IF(入力!C15="","",入力!C15)</f>
        <v>フジカネ</v>
      </c>
      <c r="F22" s="11" t="str">
        <f>IF(入力!E15="","",入力!E15)</f>
        <v>ヒロシ</v>
      </c>
      <c r="G22" s="11"/>
      <c r="H22" s="11"/>
      <c r="I22" s="11"/>
      <c r="J22" s="11"/>
      <c r="K22" s="11"/>
      <c r="L22" s="11">
        <f>IF(入力!AT15="","",入力!AT15)</f>
        <v>48</v>
      </c>
      <c r="M22" s="11"/>
      <c r="N22" s="76" t="str">
        <f>IF(入力!C21="","",入力!C21)</f>
        <v>090</v>
      </c>
      <c r="O22" s="11">
        <f>IF(入力!E21="","",入力!E21)</f>
        <v>7735</v>
      </c>
      <c r="P22" s="11">
        <f>IF(入力!G21="","",入力!G21)</f>
        <v>7560</v>
      </c>
      <c r="Q22" s="11"/>
      <c r="R22" s="11" t="str">
        <f>IF(入力!R15="","",入力!R15)</f>
        <v>270</v>
      </c>
      <c r="S22" s="11" t="str">
        <f>IF(入力!W15="","",入力!W15)</f>
        <v>2261</v>
      </c>
      <c r="T22" s="11" t="str">
        <f>IF(入力!P16="","",入力!P16)</f>
        <v>千葉県松戸市常盤平3-6-2-303</v>
      </c>
      <c r="U22" s="11" t="str">
        <f>IF(入力!AL15="","",入力!AL15)</f>
        <v>047</v>
      </c>
      <c r="V22" s="11" t="str">
        <f>IF(入力!AK16="","",入力!AK16)</f>
        <v>386</v>
      </c>
      <c r="W22" s="11" t="str">
        <f>IF(入力!AP16="","",入力!AP16)</f>
        <v>2932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3"/>
    </row>
    <row r="23" spans="1:41">
      <c r="A23" s="14">
        <v>8</v>
      </c>
      <c r="B23" s="15" t="s">
        <v>248</v>
      </c>
      <c r="C23" s="11" t="str">
        <f>IF(入力!$C$14="","",入力!$C$14)</f>
        <v>入江</v>
      </c>
      <c r="D23" s="11" t="str">
        <f>IF(入力!$E$14="","",入力!$E$14)</f>
        <v>勝光</v>
      </c>
      <c r="E23" s="11" t="str">
        <f>IF(入力!$C$13="","",入力!$C$13)</f>
        <v>イリエ</v>
      </c>
      <c r="F23" s="11" t="str">
        <f>IF(入力!$E$13="","",入力!$E$13)</f>
        <v>マサミツ</v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3"/>
    </row>
    <row r="24" spans="1:41">
      <c r="A24" s="14">
        <v>9</v>
      </c>
      <c r="B24" s="15" t="s">
        <v>110</v>
      </c>
      <c r="C24" s="15" t="str">
        <f>VLOOKUP($B$51,$A$53:$F$352,3)</f>
        <v>高橋</v>
      </c>
      <c r="D24" s="15" t="str">
        <f>VLOOKUP($B$51,$A$53:$F$352,4)</f>
        <v>里衣</v>
      </c>
      <c r="E24" s="15" t="str">
        <f>VLOOKUP($B$51,$A$53:$F$352,5)</f>
        <v>タカハシ</v>
      </c>
      <c r="F24" s="15" t="str">
        <f>VLOOKUP($B$51,$A$53:$F$352,6)</f>
        <v>リイ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3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3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3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3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3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3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3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3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3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3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3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3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3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3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3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3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4"/>
    </row>
    <row r="41" spans="1:41">
      <c r="A41" s="16"/>
      <c r="B41" s="17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</row>
    <row r="42" spans="1:41">
      <c r="A42" s="16"/>
      <c r="B42" s="17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41">
      <c r="A43" s="16"/>
      <c r="B43" s="17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>
      <c r="A44" s="16"/>
      <c r="B44" s="17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  <row r="45" spans="1:41">
      <c r="A45" s="16"/>
      <c r="B45" s="17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</row>
    <row r="46" spans="1:41">
      <c r="A46" s="16"/>
      <c r="B46" s="17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</row>
    <row r="47" spans="1:41">
      <c r="A47" s="16"/>
      <c r="B47" s="17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</row>
    <row r="48" spans="1:41">
      <c r="A48" s="16"/>
      <c r="B48" s="17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</row>
    <row r="49" spans="1:41">
      <c r="A49" s="16"/>
      <c r="B49" s="17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</row>
    <row r="50" spans="1:41">
      <c r="A50" s="16"/>
      <c r="B50" s="17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</row>
    <row r="51" spans="1:41">
      <c r="A51" s="18" t="s">
        <v>249</v>
      </c>
      <c r="B51" s="19">
        <f>IF(入力!Y33="","",入力!Y33)</f>
        <v>1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</row>
    <row r="52" spans="1:41">
      <c r="A52" s="20" t="s">
        <v>250</v>
      </c>
      <c r="B52" s="21" t="s">
        <v>179</v>
      </c>
      <c r="C52" s="3" t="s">
        <v>251</v>
      </c>
      <c r="D52" s="3" t="s">
        <v>252</v>
      </c>
      <c r="E52" s="3" t="s">
        <v>253</v>
      </c>
      <c r="F52" s="3" t="s">
        <v>254</v>
      </c>
      <c r="G52" s="3" t="s">
        <v>228</v>
      </c>
      <c r="H52" s="3" t="s">
        <v>255</v>
      </c>
      <c r="I52" s="3" t="s">
        <v>181</v>
      </c>
      <c r="J52" s="3" t="s">
        <v>256</v>
      </c>
      <c r="K52" s="3" t="s">
        <v>257</v>
      </c>
      <c r="L52" s="3" t="s">
        <v>258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IF(入力!B25="","",入力!B25)</f>
        <v>①</v>
      </c>
      <c r="C53" s="11" t="str">
        <f>IF(入力!C26="","",入力!C26)</f>
        <v>高橋</v>
      </c>
      <c r="D53" s="11" t="str">
        <f>IF(入力!E26="","",入力!E26)</f>
        <v>里衣</v>
      </c>
      <c r="E53" s="11" t="str">
        <f>IF(入力!C25="","",入力!C25)</f>
        <v>タカハシ</v>
      </c>
      <c r="F53" s="11" t="str">
        <f>IF(入力!E25="","",入力!E25)</f>
        <v>リイ</v>
      </c>
      <c r="G53" s="11">
        <f>IF(入力!M25="","",入力!M25)</f>
        <v>512451977</v>
      </c>
      <c r="H53" s="11" t="str">
        <f>IF(入力!I25="","",入力!I25)</f>
        <v>松戸市立和名ヶ谷小学校</v>
      </c>
      <c r="I53" s="11">
        <f>IF(入力!G25="","",入力!G25)</f>
        <v>6</v>
      </c>
      <c r="J53" s="11">
        <f>IF(入力!P25="","",入力!P25)</f>
        <v>150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3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平原</v>
      </c>
      <c r="D54" s="11" t="str">
        <f>IF(入力!E28="","",入力!E28)</f>
        <v>小鈴</v>
      </c>
      <c r="E54" s="11" t="str">
        <f>IF(入力!C27="","",入力!C27)</f>
        <v>ヒラハラ</v>
      </c>
      <c r="F54" s="11" t="str">
        <f>IF(入力!E27="","",入力!E27)</f>
        <v>コスズ</v>
      </c>
      <c r="G54" s="11">
        <f>IF(入力!M27="","",入力!M27)</f>
        <v>515657862</v>
      </c>
      <c r="H54" s="11" t="str">
        <f>IF(入力!I27="","",入力!I27)</f>
        <v>松戸市立寒風台小学校</v>
      </c>
      <c r="I54" s="11">
        <f>IF(入力!G27="","",入力!G27)</f>
        <v>6</v>
      </c>
      <c r="J54" s="11">
        <f>IF(入力!P27="","",入力!P27)</f>
        <v>150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3"/>
    </row>
    <row r="55" spans="1:41">
      <c r="A55" s="10">
        <f t="shared" ref="A55:A118" si="0">A54+1</f>
        <v>3</v>
      </c>
      <c r="B55" s="11">
        <f>IF(入力!B29="","",入力!B29)</f>
        <v>3</v>
      </c>
      <c r="C55" s="11" t="str">
        <f>IF(入力!C30="","",入力!C30)</f>
        <v>市東</v>
      </c>
      <c r="D55" s="11" t="str">
        <f>IF(入力!E30="","",入力!E30)</f>
        <v>里緒子</v>
      </c>
      <c r="E55" s="11" t="str">
        <f>IF(入力!C29="","",入力!C29)</f>
        <v>シトウ</v>
      </c>
      <c r="F55" s="11" t="str">
        <f>IF(入力!E29="","",入力!E29)</f>
        <v>リオコ</v>
      </c>
      <c r="G55" s="11">
        <f>IF(入力!M29="","",入力!M29)</f>
        <v>515657816</v>
      </c>
      <c r="H55" s="11" t="str">
        <f>IF(入力!I29="","",入力!I29)</f>
        <v>松戸市立北部小学校</v>
      </c>
      <c r="I55" s="11">
        <f>IF(入力!G29="","",入力!G29)</f>
        <v>6</v>
      </c>
      <c r="J55" s="11">
        <f>IF(入力!P29="","",入力!P29)</f>
        <v>150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3"/>
    </row>
    <row r="56" spans="1:41">
      <c r="A56" s="10">
        <f t="shared" si="0"/>
        <v>4</v>
      </c>
      <c r="B56" s="11">
        <f>IF(入力!B31="","",入力!B31)</f>
        <v>4</v>
      </c>
      <c r="C56" s="11" t="str">
        <f>IF(入力!C32="","",入力!C32)</f>
        <v>佐藤</v>
      </c>
      <c r="D56" s="11" t="str">
        <f>IF(入力!E32="","",入力!E32)</f>
        <v>紗香</v>
      </c>
      <c r="E56" s="11" t="str">
        <f>IF(入力!C31="","",入力!C31)</f>
        <v>サトウ</v>
      </c>
      <c r="F56" s="11" t="str">
        <f>IF(入力!E31="","",入力!E31)</f>
        <v>サヤカ</v>
      </c>
      <c r="G56" s="11">
        <f>IF(入力!M31="","",入力!M31)</f>
        <v>518621117</v>
      </c>
      <c r="H56" s="11" t="str">
        <f>IF(入力!I31="","",入力!I31)</f>
        <v>松戸市立東松戸小学校</v>
      </c>
      <c r="I56" s="11">
        <f>IF(入力!G31="","",入力!G31)</f>
        <v>6</v>
      </c>
      <c r="J56" s="11">
        <f>IF(入力!P31="","",入力!P31)</f>
        <v>150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3"/>
    </row>
    <row r="57" spans="1:41">
      <c r="A57" s="10">
        <f t="shared" si="0"/>
        <v>5</v>
      </c>
      <c r="B57" s="11">
        <f>IF(入力!B33="","",入力!B33)</f>
        <v>5</v>
      </c>
      <c r="C57" s="11" t="str">
        <f>IF(入力!C34="","",入力!C34)</f>
        <v>河上</v>
      </c>
      <c r="D57" s="11" t="str">
        <f>IF(入力!E34="","",入力!E34)</f>
        <v>茉央</v>
      </c>
      <c r="E57" s="11" t="str">
        <f>IF(入力!C33="","",入力!C33)</f>
        <v>カワカミ</v>
      </c>
      <c r="F57" s="11" t="str">
        <f>IF(入力!E33="","",入力!E33)</f>
        <v>マオ</v>
      </c>
      <c r="G57" s="11">
        <f>IF(入力!M33="","",入力!M33)</f>
        <v>513554794</v>
      </c>
      <c r="H57" s="11" t="str">
        <f>IF(入力!I33="","",入力!I33)</f>
        <v>松戸市立和名ヶ谷小学校</v>
      </c>
      <c r="I57" s="11">
        <f>IF(入力!G33="","",入力!G33)</f>
        <v>5</v>
      </c>
      <c r="J57" s="11">
        <f>IF(入力!P33="","",入力!P33)</f>
        <v>150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3"/>
    </row>
    <row r="58" spans="1:41">
      <c r="A58" s="10">
        <f t="shared" si="0"/>
        <v>6</v>
      </c>
      <c r="B58" s="11">
        <f>IF(入力!B35="","",入力!B35)</f>
        <v>6</v>
      </c>
      <c r="C58" s="11" t="str">
        <f>IF(入力!C36="","",入力!C36)</f>
        <v>シャハン</v>
      </c>
      <c r="D58" s="11" t="str">
        <f>IF(入力!E36="","",入力!E36)</f>
        <v>葵奈</v>
      </c>
      <c r="E58" s="11" t="str">
        <f>IF(入力!C35="","",入力!C35)</f>
        <v>シャハン</v>
      </c>
      <c r="F58" s="11" t="str">
        <f>IF(入力!E35="","",入力!E35)</f>
        <v>サキナ</v>
      </c>
      <c r="G58" s="11">
        <f>IF(入力!M35="","",入力!M35)</f>
        <v>516713058</v>
      </c>
      <c r="H58" s="11" t="str">
        <f>IF(入力!I35="","",入力!I35)</f>
        <v>松戸市立八ヶ崎小学校</v>
      </c>
      <c r="I58" s="11">
        <f>IF(入力!G35="","",入力!G35)</f>
        <v>5</v>
      </c>
      <c r="J58" s="11">
        <f>IF(入力!P35="","",入力!P35)</f>
        <v>150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3"/>
    </row>
    <row r="59" spans="1:41">
      <c r="A59" s="10">
        <f t="shared" si="0"/>
        <v>7</v>
      </c>
      <c r="B59" s="11">
        <f>IF(入力!B37="","",入力!B37)</f>
        <v>7</v>
      </c>
      <c r="C59" s="11" t="str">
        <f>IF(入力!C38="","",入力!C38)</f>
        <v>小出</v>
      </c>
      <c r="D59" s="11" t="str">
        <f>IF(入力!E38="","",入力!E38)</f>
        <v>華璃</v>
      </c>
      <c r="E59" s="11" t="str">
        <f>IF(入力!C37="","",入力!C37)</f>
        <v>コイデ</v>
      </c>
      <c r="F59" s="11" t="str">
        <f>IF(入力!E37="","",入力!E37)</f>
        <v>ハナリ</v>
      </c>
      <c r="G59" s="11">
        <f>IF(入力!M37="","",入力!M37)</f>
        <v>518105532</v>
      </c>
      <c r="H59" s="11" t="str">
        <f>IF(入力!I37="","",入力!I37)</f>
        <v>松戸市立和名ヶ谷小学校</v>
      </c>
      <c r="I59" s="11">
        <f>IF(入力!G37="","",入力!G37)</f>
        <v>5</v>
      </c>
      <c r="J59" s="11">
        <f>IF(入力!P37="","",入力!P37)</f>
        <v>150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3"/>
    </row>
    <row r="60" spans="1:41">
      <c r="A60" s="10">
        <f t="shared" si="0"/>
        <v>8</v>
      </c>
      <c r="B60" s="11">
        <f>IF(入力!B39="","",入力!B39)</f>
        <v>8</v>
      </c>
      <c r="C60" s="11" t="str">
        <f>IF(入力!C40="","",入力!C40)</f>
        <v>大山</v>
      </c>
      <c r="D60" s="11" t="str">
        <f>IF(入力!E40="","",入力!E40)</f>
        <v>希紀</v>
      </c>
      <c r="E60" s="11" t="str">
        <f>IF(入力!C39="","",入力!C39)</f>
        <v>オオヤマ</v>
      </c>
      <c r="F60" s="11" t="str">
        <f>IF(入力!E39="","",入力!E39)</f>
        <v>ミノリ</v>
      </c>
      <c r="G60" s="11">
        <f>IF(入力!M39="","",入力!M39)</f>
        <v>516040472</v>
      </c>
      <c r="H60" s="11" t="str">
        <f>IF(入力!I39="","",入力!I39)</f>
        <v>松戸市立北部小学校</v>
      </c>
      <c r="I60" s="11">
        <f>IF(入力!G39="","",入力!G39)</f>
        <v>4</v>
      </c>
      <c r="J60" s="11">
        <f>IF(入力!P39="","",入力!P39)</f>
        <v>150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3"/>
    </row>
    <row r="61" spans="1:41">
      <c r="A61" s="10">
        <f t="shared" si="0"/>
        <v>9</v>
      </c>
      <c r="B61" s="11">
        <f>IF(入力!B41="","",入力!B41)</f>
        <v>10</v>
      </c>
      <c r="C61" s="11" t="str">
        <f>IF(入力!C42="","",入力!C42)</f>
        <v>滝</v>
      </c>
      <c r="D61" s="11" t="str">
        <f>IF(入力!E42="","",入力!E42)</f>
        <v>友杏</v>
      </c>
      <c r="E61" s="11" t="str">
        <f>IF(入力!C41="","",入力!C41)</f>
        <v>タキ</v>
      </c>
      <c r="F61" s="11" t="str">
        <f>IF(入力!E41="","",入力!E41)</f>
        <v>ユズ</v>
      </c>
      <c r="G61" s="11">
        <f>IF(入力!M41="","",入力!M41)</f>
        <v>515657838</v>
      </c>
      <c r="H61" s="11" t="str">
        <f>IF(入力!I41="","",入力!I41)</f>
        <v>松戸市立和名ヶ谷小学校</v>
      </c>
      <c r="I61" s="11">
        <f>IF(入力!G41="","",入力!G41)</f>
        <v>3</v>
      </c>
      <c r="J61" s="11">
        <f>IF(入力!P41="","",入力!P41)</f>
        <v>150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3"/>
    </row>
    <row r="62" spans="1:41">
      <c r="A62" s="10">
        <f t="shared" si="0"/>
        <v>10</v>
      </c>
      <c r="B62" s="11">
        <f>IF(入力!B43="","",入力!B43)</f>
        <v>11</v>
      </c>
      <c r="C62" s="11" t="str">
        <f>IF(入力!C44="","",入力!C44)</f>
        <v>小出</v>
      </c>
      <c r="D62" s="11" t="str">
        <f>IF(入力!E44="","",入力!E44)</f>
        <v>清恋</v>
      </c>
      <c r="E62" s="11" t="str">
        <f>IF(入力!C43="","",入力!C43)</f>
        <v>コイデ</v>
      </c>
      <c r="F62" s="11" t="str">
        <f>IF(入力!E43="","",入力!E43)</f>
        <v>スミレ</v>
      </c>
      <c r="G62" s="11">
        <f>IF(入力!M43="","",入力!M43)</f>
        <v>518105587</v>
      </c>
      <c r="H62" s="11" t="str">
        <f>IF(入力!I43="","",入力!I43)</f>
        <v>松戸市立和名ヶ谷小学校</v>
      </c>
      <c r="I62" s="11">
        <f>IF(入力!G43="","",入力!G43)</f>
        <v>3</v>
      </c>
      <c r="J62" s="11">
        <f>IF(入力!P43="","",入力!P43)</f>
        <v>150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3"/>
    </row>
    <row r="63" spans="1:41">
      <c r="A63" s="10">
        <f t="shared" si="0"/>
        <v>11</v>
      </c>
      <c r="B63" s="11">
        <f>IF(入力!B45="","",入力!B45)</f>
        <v>12</v>
      </c>
      <c r="C63" s="11" t="str">
        <f>IF(入力!C46="","",入力!C46)</f>
        <v>物江</v>
      </c>
      <c r="D63" s="11" t="str">
        <f>IF(入力!E46="","",入力!E46)</f>
        <v>紗南</v>
      </c>
      <c r="E63" s="11" t="str">
        <f>IF(入力!C45="","",入力!C45)</f>
        <v>モノエ</v>
      </c>
      <c r="F63" s="11" t="str">
        <f>IF(入力!E45="","",入力!E45)</f>
        <v>サナ</v>
      </c>
      <c r="G63" s="11">
        <f>IF(入力!M45="","",入力!M45)</f>
        <v>518621087</v>
      </c>
      <c r="H63" s="11" t="str">
        <f>IF(入力!I45="","",入力!I45)</f>
        <v>松戸市立八ヶ崎小学校</v>
      </c>
      <c r="I63" s="11">
        <f>IF(入力!G45="","",入力!G45)</f>
        <v>3</v>
      </c>
      <c r="J63" s="11">
        <f>IF(入力!P45="","",入力!P45)</f>
        <v>150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3"/>
    </row>
    <row r="64" spans="1:41">
      <c r="A64" s="10">
        <f t="shared" si="0"/>
        <v>12</v>
      </c>
      <c r="B64" s="11">
        <f>IF(入力!B47="","",入力!B47)</f>
        <v>13</v>
      </c>
      <c r="C64" s="11" t="str">
        <f>IF(入力!C48="","",入力!C48)</f>
        <v>高平</v>
      </c>
      <c r="D64" s="11" t="str">
        <f>IF(入力!E48="","",入力!E48)</f>
        <v>桜央</v>
      </c>
      <c r="E64" s="11" t="str">
        <f>IF(入力!C47="","",入力!C47)</f>
        <v>タカヒラ</v>
      </c>
      <c r="F64" s="11" t="str">
        <f>IF(入力!E47="","",入力!E47)</f>
        <v>サヒロ</v>
      </c>
      <c r="G64" s="11">
        <f>IF(入力!M47="","",入力!M47)</f>
        <v>518621100</v>
      </c>
      <c r="H64" s="11" t="str">
        <f>IF(入力!I47="","",入力!I47)</f>
        <v>松戸市立北部小学校</v>
      </c>
      <c r="I64" s="11">
        <f>IF(入力!G47="","",入力!G47)</f>
        <v>3</v>
      </c>
      <c r="J64" s="11">
        <f>IF(入力!P47="","",入力!P47)</f>
        <v>150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3"/>
    </row>
    <row r="65" spans="1:41">
      <c r="A65" s="10">
        <f t="shared" si="0"/>
        <v>13</v>
      </c>
      <c r="B65" s="11" t="str">
        <f>IF(入力!B49="","",入力!B49)</f>
        <v/>
      </c>
      <c r="C65" s="11" t="str">
        <f>IF(入力!C50="","",入力!C50)</f>
        <v/>
      </c>
      <c r="D65" s="11" t="str">
        <f>IF(入力!E50="","",入力!E50)</f>
        <v/>
      </c>
      <c r="E65" s="11" t="str">
        <f>IF(入力!C49="","",入力!C49)</f>
        <v/>
      </c>
      <c r="F65" s="11" t="str">
        <f>IF(入力!E49="","",入力!E49)</f>
        <v/>
      </c>
      <c r="G65" s="11" t="str">
        <f>IF(入力!M49="","",入力!M49)</f>
        <v/>
      </c>
      <c r="H65" s="11" t="str">
        <f>IF(入力!I49="","",入力!I49)</f>
        <v/>
      </c>
      <c r="I65" s="11" t="str">
        <f>IF(入力!G49="","",入力!G49)</f>
        <v/>
      </c>
      <c r="J65" s="11" t="str">
        <f>IF(入力!P49="","",入力!P49)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3"/>
    </row>
    <row r="66" spans="1:41">
      <c r="A66" s="10">
        <f t="shared" si="0"/>
        <v>14</v>
      </c>
      <c r="B66" s="11" t="str">
        <f>IF(入力!B51="","",入力!B51)</f>
        <v/>
      </c>
      <c r="C66" s="11" t="str">
        <f>IF(入力!C52="","",入力!C52)</f>
        <v/>
      </c>
      <c r="D66" s="11" t="str">
        <f>IF(入力!E52="","",入力!E52)</f>
        <v/>
      </c>
      <c r="E66" s="11" t="str">
        <f>IF(入力!C51="","",入力!C51)</f>
        <v/>
      </c>
      <c r="F66" s="11" t="str">
        <f>IF(入力!E51="","",入力!E51)</f>
        <v/>
      </c>
      <c r="G66" s="11" t="str">
        <f>IF(入力!M51="","",入力!M51)</f>
        <v/>
      </c>
      <c r="H66" s="11" t="str">
        <f>IF(入力!I51="","",入力!I51)</f>
        <v/>
      </c>
      <c r="I66" s="11" t="str">
        <f>IF(入力!G51="","",入力!G51)</f>
        <v/>
      </c>
      <c r="J66" s="11" t="str">
        <f>IF(入力!P51="","",入力!P51)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3"/>
    </row>
    <row r="67" spans="1:41">
      <c r="A67" s="10">
        <f t="shared" si="0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3"/>
    </row>
    <row r="68" spans="1:41">
      <c r="A68" s="10">
        <f t="shared" si="0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3"/>
    </row>
    <row r="69" spans="1:41">
      <c r="A69" s="10">
        <f t="shared" si="0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3"/>
    </row>
    <row r="70" spans="1:41">
      <c r="A70" s="10">
        <f t="shared" si="0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3"/>
    </row>
    <row r="71" spans="1:41">
      <c r="A71" s="10">
        <f t="shared" si="0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3"/>
    </row>
    <row r="72" spans="1:41">
      <c r="A72" s="10">
        <f t="shared" si="0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3"/>
    </row>
    <row r="73" spans="1:41">
      <c r="A73" s="10">
        <f t="shared" si="0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3"/>
    </row>
    <row r="74" spans="1:41">
      <c r="A74" s="10">
        <f t="shared" si="0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3"/>
    </row>
    <row r="75" spans="1:41">
      <c r="A75" s="10">
        <f t="shared" si="0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3"/>
    </row>
    <row r="76" spans="1:41">
      <c r="A76" s="10">
        <f t="shared" si="0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3"/>
    </row>
    <row r="77" spans="1:41">
      <c r="A77" s="10">
        <f t="shared" si="0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3"/>
    </row>
    <row r="78" spans="1:41">
      <c r="A78" s="10">
        <f t="shared" si="0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3"/>
    </row>
    <row r="79" spans="1:41">
      <c r="A79" s="10">
        <f t="shared" si="0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3"/>
    </row>
    <row r="80" spans="1:41">
      <c r="A80" s="10">
        <f t="shared" si="0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3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3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3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3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3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3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3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3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3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3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3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3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3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3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3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3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3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3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3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3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3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3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3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3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3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3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3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3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3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3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3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3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3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3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3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3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3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3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3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3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3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3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3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3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3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3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3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3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3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3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3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3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3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3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3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3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3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3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3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3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3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3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3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3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3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3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3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3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3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3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3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3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3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3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3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3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3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3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3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3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3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3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3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3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3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3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3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3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3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3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3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3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3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3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3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3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3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3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3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3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3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3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3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3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3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3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3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3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3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3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3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3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3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3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3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3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3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3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3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3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3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3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3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3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3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3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3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3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3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3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3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3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3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3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3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3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3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3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3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3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3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3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3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3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3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3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3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3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3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3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3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3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3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3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3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3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3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3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3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3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3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3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3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3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3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3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3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3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3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3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3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3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3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3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3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3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3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3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3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3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3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3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3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3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3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3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3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3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3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3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3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3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3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3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3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3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3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3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3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3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3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3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3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3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3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3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3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3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3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3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3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3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3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3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3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3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3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3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3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3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3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3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3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3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3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3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3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3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3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3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3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3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3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3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3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3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3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3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3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3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3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3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3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3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3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3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3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3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3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3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3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3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3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3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3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3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3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3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3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3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3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3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3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3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3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3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3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3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3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3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3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3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3"/>
    </row>
  </sheetData>
  <mergeCells count="5">
    <mergeCell ref="A4:G4"/>
    <mergeCell ref="J4:Q4"/>
    <mergeCell ref="A5:G5"/>
    <mergeCell ref="J5:Q5"/>
    <mergeCell ref="A1:B2"/>
  </mergeCells>
  <phoneticPr fontId="42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hagi_2</cp:lastModifiedBy>
  <cp:lastPrinted>2016-05-09T15:17:00Z</cp:lastPrinted>
  <dcterms:created xsi:type="dcterms:W3CDTF">2014-04-05T09:56:00Z</dcterms:created>
  <dcterms:modified xsi:type="dcterms:W3CDTF">2018-09-27T14:09:05Z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1033-10.2.0.5996</vt:lpwstr>
  </property>
</Properties>
</file>