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105158F7-5025-4C1D-B35E-42AD42EE126E}" xr6:coauthVersionLast="36" xr6:coauthVersionMax="36" xr10:uidLastSave="{00000000-0000-0000-0000-000000000000}"/>
  <workbookProtection lockStructure="1"/>
  <bookViews>
    <workbookView xWindow="0" yWindow="0" windowWidth="18870" windowHeight="981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<sst xmlns="http://schemas.openxmlformats.org/spreadsheetml/2006/main" count="411" uniqueCount="268">
  <si>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</si>
  <si>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</si>
  <si>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</si>
  <si>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</si>
  <si>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</si>
  <si>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</si>
  <si>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</si>
  <si>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</si>
  <si>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</si>
  <si>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</si>
  <si>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</si>
  <si>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</si>
  <si>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</si>
  <si>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</si>
  <si>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</si>
  <si>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</si>
  <si>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</si>
  <si>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</si>
  <si>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</si>
  <si>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</si>
  <si>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</si>
  <si>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</si>
  <si>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</si>
  <si>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</si>
  <si>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</si>
  <si>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</si>
  <si>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</si>
  <si>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</si>
  <si>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</si>
  <si>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</si>
  <si>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</si>
  <si>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</si>
  <si>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</si>
  <si>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</si>
  <si>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</si>
  <si>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</si>
  <si>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</si>
  <si>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</si>
  <si>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</si>
  <si>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</si>
  <si>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</si>
  <si>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</si>
  <si>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</si>
  <si>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</si>
  <si>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</si>
  <si>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</si>
  <si>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</si>
  <si>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</si>
  <si>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</si>
  <si>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</si>
  <si>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</si>
  <si>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</si>
  <si>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</si>
  <si>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</si>
  <si>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</si>
  <si>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</si>
  <si>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</si>
  <si>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</si>
  <si>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</si>
  <si>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</si>
  <si>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</si>
  <si>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</si>
  <si>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</si>
  <si>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</si>
  <si>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</si>
  <si>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</si>
  <si>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</si>
  <si>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</si>
  <si>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</si>
  <si>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</si>
  <si>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</si>
  <si>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</si>
  <si>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</si>
  <si>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</si>
  <si>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</si>
  <si>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</si>
  <si>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</si>
  <si>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</si>
  <si>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</si>
  <si>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</si>
  <si>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</si>
  <si>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</si>
  <si>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</si>
  <si>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</si>
  <si>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</si>
  <si>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</si>
  <si>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</si>
  <si>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</si>
  <si>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</si>
  <si>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</si>
  <si>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</si>
  <si>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</si>
  <si>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</si>
  <si>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</si>
  <si>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</si>
  <si>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</si>
  <si>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</si>
  <si>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</si>
  <si>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</si>
  <si>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</si>
  <si>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</si>
  <si>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</si>
  <si>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</si>
  <si>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</si>
  <si>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</si>
  <si>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</si>
  <si>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</si>
  <si>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</si>
  <si>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</si>
  <si>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</si>
  <si>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</si>
  <si>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</si>
  <si>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</si>
  <si>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</si>
  <si>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</si>
  <si>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</si>
  <si>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</si>
  <si>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</si>
  <si>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</si>
  <si>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</si>
  <si>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</si>
  <si>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</si>
  <si>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</si>
  <si>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</si>
  <si>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</si>
  <si>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</si>
  <si>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</si>
  <si>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</si>
  <si>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</si>
  <si>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</si>
  <si>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</si>
  <si>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</si>
  <si>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</si>
  <si>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</si>
  <si>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</si>
  <si>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</si>
  <si>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</si>
  <si>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</si>
  <si>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</si>
  <si>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</si>
  <si>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</si>
  <si>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</si>
  <si>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</si>
  <si>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</si>
  <si>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</si>
  <si>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</si>
  <si>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</si>
  <si>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</si>
  <si>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</si>
  <si>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</si>
  <si>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</si>
  <si>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</si>
  <si>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</si>
  <si>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</si>
  <si>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</si>
  <si>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</si>
  <si>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</si>
  <si>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</si>
  <si>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</si>
  <si>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</si>
  <si>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</si>
  <si>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</si>
  <si>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</si>
  <si>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</si>
  <si>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</si>
  <si>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</si>
  <si>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</si>
  <si>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</si>
  <si>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</si>
  <si>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</si>
  <si>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</si>
  <si>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</si>
  <si>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</si>
  <si>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</si>
  <si>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</si>
  <si>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</si>
  <si>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</si>
  <si>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</si>
  <si>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</si>
  <si>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</si>
  <si>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</si>
  <si>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</si>
  <si>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</si>
  <si>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</si>
  <si>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</si>
  <si>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</si>
  <si>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</si>
  <si>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</si>
  <si>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</si>
  <si>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</si>
  <si>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</si>
  <si>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</si>
  <si>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</si>
  <si>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</si>
  <si>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</si>
  <si>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</si>
  <si>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</si>
  <si>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</si>
  <si>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</si>
  <si>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</si>
  <si>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ゴシック"/>
        <family val="2"/>
        <charset val="128"/>
      </rPr>
      <t>大穴</t>
    </r>
    <r>
      <rPr>
        <sz val="16"/>
        <color rgb="FF000000"/>
        <rFont val="Calibri"/>
        <family val="2"/>
      </rPr>
      <t>JSC</t>
    </r>
    <r>
      <rPr>
        <sz val="16"/>
        <color rgb="FF000000"/>
        <rFont val="ＭＳ ゴシック"/>
        <family val="2"/>
        <charset val="128"/>
      </rPr>
      <t>バレーボールクラブ</t>
    </r>
    <rPh sb="0" eb="2">
      <t>オオアナ</t>
    </rPh>
    <phoneticPr fontId="2"/>
  </si>
  <si>
    <t>おおあな　じぇいえすしー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</si>
  <si>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</si>
  <si>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</si>
  <si>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高根公団</t>
    <rPh sb="0" eb="2">
      <t>タカネ</t>
    </rPh>
    <rPh sb="2" eb="4">
      <t>コウダン</t>
    </rPh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</si>
  <si>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</si>
  <si>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</si>
  <si>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</si>
  <si>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</si>
  <si>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274</t>
    <phoneticPr fontId="2"/>
  </si>
  <si>
    <t>0067</t>
    <phoneticPr fontId="2"/>
  </si>
  <si>
    <t>船橋市大穴南3-7-20</t>
    <rPh sb="0" eb="3">
      <t>フナバシシ</t>
    </rPh>
    <rPh sb="3" eb="6">
      <t>オオアナミナミ</t>
    </rPh>
    <phoneticPr fontId="2"/>
  </si>
  <si>
    <t>090</t>
    <phoneticPr fontId="2"/>
  </si>
  <si>
    <t>3420</t>
    <phoneticPr fontId="2"/>
  </si>
  <si>
    <t>0830</t>
    <phoneticPr fontId="2"/>
  </si>
  <si>
    <t>大坊</t>
    <rPh sb="0" eb="2">
      <t>ダイボウ</t>
    </rPh>
    <phoneticPr fontId="2"/>
  </si>
  <si>
    <t>淳一</t>
    <rPh sb="0" eb="2">
      <t>ジュンイチ</t>
    </rPh>
    <phoneticPr fontId="2"/>
  </si>
  <si>
    <t>ダイボウ</t>
    <phoneticPr fontId="2"/>
  </si>
  <si>
    <t>ジュンイチ</t>
    <phoneticPr fontId="2"/>
  </si>
  <si>
    <t>0813</t>
    <phoneticPr fontId="2"/>
  </si>
  <si>
    <t>船橋市南三咲8-15-24</t>
    <rPh sb="0" eb="3">
      <t>フナバシシ</t>
    </rPh>
    <rPh sb="3" eb="6">
      <t>ミナミミサキ</t>
    </rPh>
    <phoneticPr fontId="2"/>
  </si>
  <si>
    <t>047</t>
    <phoneticPr fontId="2"/>
  </si>
  <si>
    <t>402</t>
    <phoneticPr fontId="2"/>
  </si>
  <si>
    <t>6296</t>
    <phoneticPr fontId="2"/>
  </si>
  <si>
    <t>本山</t>
    <rPh sb="0" eb="2">
      <t>モトヤマ</t>
    </rPh>
    <phoneticPr fontId="2"/>
  </si>
  <si>
    <t>隆</t>
    <rPh sb="0" eb="1">
      <t>タカシ</t>
    </rPh>
    <phoneticPr fontId="2"/>
  </si>
  <si>
    <t>モトヤマ</t>
    <phoneticPr fontId="2"/>
  </si>
  <si>
    <t>タカシ</t>
    <phoneticPr fontId="2"/>
  </si>
  <si>
    <t>273</t>
    <phoneticPr fontId="2"/>
  </si>
  <si>
    <t>0041</t>
    <phoneticPr fontId="2"/>
  </si>
  <si>
    <t>船橋市旭町2-3-57</t>
    <rPh sb="0" eb="3">
      <t>フナバシシ</t>
    </rPh>
    <rPh sb="3" eb="5">
      <t>アサヒマチ</t>
    </rPh>
    <phoneticPr fontId="2"/>
  </si>
  <si>
    <t>779</t>
    <phoneticPr fontId="2"/>
  </si>
  <si>
    <t>0849</t>
    <phoneticPr fontId="2"/>
  </si>
  <si>
    <t>平林</t>
    <rPh sb="0" eb="2">
      <t>ヒラバヤシ</t>
    </rPh>
    <phoneticPr fontId="2"/>
  </si>
  <si>
    <t>麗央</t>
    <rPh sb="0" eb="1">
      <t>レイ</t>
    </rPh>
    <rPh sb="1" eb="2">
      <t>オウ</t>
    </rPh>
    <phoneticPr fontId="2"/>
  </si>
  <si>
    <t>ヒラバヤシ</t>
    <phoneticPr fontId="2"/>
  </si>
  <si>
    <t>レイオウ</t>
    <phoneticPr fontId="2"/>
  </si>
  <si>
    <t>紗瑛</t>
    <rPh sb="0" eb="2">
      <t>サエ</t>
    </rPh>
    <phoneticPr fontId="2"/>
  </si>
  <si>
    <t>サエ</t>
    <phoneticPr fontId="2"/>
  </si>
  <si>
    <t>大穴北小学校</t>
    <rPh sb="0" eb="2">
      <t>オオアナ</t>
    </rPh>
    <rPh sb="2" eb="3">
      <t>キタ</t>
    </rPh>
    <rPh sb="3" eb="6">
      <t>ショウガッコウ</t>
    </rPh>
    <phoneticPr fontId="2"/>
  </si>
  <si>
    <t>岡田</t>
    <rPh sb="0" eb="2">
      <t>オカダ</t>
    </rPh>
    <phoneticPr fontId="2"/>
  </si>
  <si>
    <t>百香</t>
    <rPh sb="0" eb="2">
      <t>モモカ</t>
    </rPh>
    <phoneticPr fontId="2"/>
  </si>
  <si>
    <t>オカダ</t>
    <phoneticPr fontId="2"/>
  </si>
  <si>
    <t>モモカ</t>
    <phoneticPr fontId="2"/>
  </si>
  <si>
    <t>谷津小学校</t>
    <rPh sb="0" eb="2">
      <t>ヤツ</t>
    </rPh>
    <rPh sb="2" eb="5">
      <t>ショウガッコウ</t>
    </rPh>
    <phoneticPr fontId="2"/>
  </si>
  <si>
    <t>優花</t>
    <rPh sb="0" eb="1">
      <t>ユウ</t>
    </rPh>
    <rPh sb="1" eb="2">
      <t>ハナ</t>
    </rPh>
    <phoneticPr fontId="2"/>
  </si>
  <si>
    <t>ユウカ</t>
    <phoneticPr fontId="2"/>
  </si>
  <si>
    <t>岡部</t>
    <rPh sb="0" eb="2">
      <t>オカベ</t>
    </rPh>
    <phoneticPr fontId="2"/>
  </si>
  <si>
    <t>百花</t>
    <rPh sb="0" eb="2">
      <t>モモカ</t>
    </rPh>
    <phoneticPr fontId="2"/>
  </si>
  <si>
    <t>オカベ</t>
    <phoneticPr fontId="2"/>
  </si>
  <si>
    <t>齋藤</t>
    <rPh sb="0" eb="2">
      <t>サイトウ</t>
    </rPh>
    <phoneticPr fontId="2"/>
  </si>
  <si>
    <t>梨穂</t>
    <rPh sb="0" eb="1">
      <t>ナシ</t>
    </rPh>
    <rPh sb="1" eb="2">
      <t>ホ</t>
    </rPh>
    <phoneticPr fontId="2"/>
  </si>
  <si>
    <t>サイトウ</t>
    <phoneticPr fontId="2"/>
  </si>
  <si>
    <t>リホ</t>
    <phoneticPr fontId="2"/>
  </si>
  <si>
    <t>植松</t>
    <rPh sb="0" eb="2">
      <t>ウエマツ</t>
    </rPh>
    <phoneticPr fontId="2"/>
  </si>
  <si>
    <t>由侑莉</t>
    <rPh sb="0" eb="1">
      <t>ユ</t>
    </rPh>
    <rPh sb="1" eb="2">
      <t>ユウ</t>
    </rPh>
    <rPh sb="2" eb="3">
      <t>マリ</t>
    </rPh>
    <phoneticPr fontId="2"/>
  </si>
  <si>
    <t>ウエマツ</t>
    <phoneticPr fontId="2"/>
  </si>
  <si>
    <t>ユウリ</t>
    <phoneticPr fontId="2"/>
  </si>
  <si>
    <t>菅野</t>
    <rPh sb="0" eb="2">
      <t>カンノ</t>
    </rPh>
    <phoneticPr fontId="2"/>
  </si>
  <si>
    <t>実侑</t>
    <rPh sb="0" eb="1">
      <t>ミ</t>
    </rPh>
    <rPh sb="1" eb="2">
      <t>ユウ</t>
    </rPh>
    <phoneticPr fontId="2"/>
  </si>
  <si>
    <t>カンノ</t>
    <phoneticPr fontId="2"/>
  </si>
  <si>
    <t>ミユウ</t>
    <phoneticPr fontId="2"/>
  </si>
  <si>
    <t>宮内</t>
    <rPh sb="0" eb="2">
      <t>ミヤウチ</t>
    </rPh>
    <phoneticPr fontId="2"/>
  </si>
  <si>
    <t>結愛</t>
    <rPh sb="0" eb="1">
      <t>ユ</t>
    </rPh>
    <rPh sb="1" eb="2">
      <t>アイ</t>
    </rPh>
    <phoneticPr fontId="2"/>
  </si>
  <si>
    <t>ミヤウチ</t>
    <phoneticPr fontId="2"/>
  </si>
  <si>
    <t>ユウナ</t>
    <phoneticPr fontId="2"/>
  </si>
  <si>
    <t>法典小学校</t>
    <rPh sb="0" eb="2">
      <t>ホウテン</t>
    </rPh>
    <rPh sb="2" eb="5">
      <t>ショウガッコウ</t>
    </rPh>
    <phoneticPr fontId="2"/>
  </si>
  <si>
    <t>まずは目の前の試合に全力で戦います。サーブに磨きをかけ、相手を崩していきたいと思います。少ない部員数ですが　one　teamで頑張ります。目標ベスト8 やるぞ!やるぞ!やるぞ!</t>
    <rPh sb="3" eb="4">
      <t>メ</t>
    </rPh>
    <rPh sb="5" eb="6">
      <t>マエ</t>
    </rPh>
    <rPh sb="7" eb="9">
      <t>シアイ</t>
    </rPh>
    <rPh sb="10" eb="12">
      <t>ゼンリョク</t>
    </rPh>
    <rPh sb="13" eb="14">
      <t>タタカ</t>
    </rPh>
    <rPh sb="22" eb="23">
      <t>ミガ</t>
    </rPh>
    <rPh sb="28" eb="30">
      <t>アイテ</t>
    </rPh>
    <rPh sb="31" eb="32">
      <t>クズ</t>
    </rPh>
    <rPh sb="39" eb="40">
      <t>オモ</t>
    </rPh>
    <rPh sb="44" eb="45">
      <t>スク</t>
    </rPh>
    <rPh sb="47" eb="49">
      <t>ブイン</t>
    </rPh>
    <rPh sb="49" eb="50">
      <t>スウ</t>
    </rPh>
    <rPh sb="63" eb="65">
      <t>ガンバ</t>
    </rPh>
    <rPh sb="69" eb="71">
      <t>モクヒョウ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</si>
</sst>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40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40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M45" sqref="AM4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2" t="s">
        <v>189</v>
      </c>
      <c r="B2" s="143"/>
      <c r="C2" s="144" t="s">
        <v>201</v>
      </c>
      <c r="D2" s="145"/>
      <c r="E2" s="145"/>
      <c r="F2" s="145"/>
      <c r="G2" s="145"/>
      <c r="H2" s="145"/>
      <c r="I2" s="146"/>
      <c r="J2" s="116" t="s">
        <v>187</v>
      </c>
      <c r="K2" s="249"/>
      <c r="L2" s="249"/>
      <c r="M2" s="249"/>
      <c r="N2" s="249"/>
      <c r="O2" s="250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200</v>
      </c>
      <c r="D3" s="150"/>
      <c r="E3" s="150"/>
      <c r="F3" s="150"/>
      <c r="G3" s="150"/>
      <c r="H3" s="150"/>
      <c r="I3" s="151"/>
      <c r="J3" s="246" t="s">
        <v>159</v>
      </c>
      <c r="K3" s="247"/>
      <c r="L3" s="247"/>
      <c r="M3" s="247"/>
      <c r="N3" s="247"/>
      <c r="O3" s="248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430415642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7">
        <v>21010</v>
      </c>
      <c r="K5" s="227"/>
      <c r="L5" s="227"/>
      <c r="M5" s="227"/>
      <c r="N5" s="227"/>
      <c r="O5" s="227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9"/>
      <c r="C6" s="173" t="s">
        <v>175</v>
      </c>
      <c r="D6" s="174"/>
      <c r="E6" s="175" t="s">
        <v>176</v>
      </c>
      <c r="F6" s="176"/>
      <c r="G6" s="228" t="s">
        <v>149</v>
      </c>
      <c r="H6" s="228"/>
      <c r="I6" s="228"/>
      <c r="J6" s="228" t="s">
        <v>14</v>
      </c>
      <c r="K6" s="228"/>
      <c r="L6" s="228"/>
      <c r="M6" s="228" t="s">
        <v>15</v>
      </c>
      <c r="N6" s="228"/>
      <c r="O6" s="228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8"/>
      <c r="B7" s="169"/>
      <c r="C7" s="134" t="s">
        <v>207</v>
      </c>
      <c r="D7" s="135"/>
      <c r="E7" s="136" t="s">
        <v>208</v>
      </c>
      <c r="F7" s="137"/>
      <c r="G7" s="229">
        <v>506010548</v>
      </c>
      <c r="H7" s="229"/>
      <c r="I7" s="229"/>
      <c r="J7" s="229">
        <v>16955</v>
      </c>
      <c r="K7" s="229"/>
      <c r="L7" s="229"/>
      <c r="M7" s="229">
        <v>429339</v>
      </c>
      <c r="N7" s="229"/>
      <c r="O7" s="229"/>
      <c r="P7" s="203" t="s">
        <v>72</v>
      </c>
      <c r="Q7" s="204"/>
      <c r="R7" s="171" t="s">
        <v>209</v>
      </c>
      <c r="S7" s="172"/>
      <c r="T7" s="172"/>
      <c r="U7" s="172"/>
      <c r="V7" s="50" t="s">
        <v>73</v>
      </c>
      <c r="W7" s="160" t="s">
        <v>210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212</v>
      </c>
      <c r="AM7" s="84"/>
      <c r="AN7" s="84"/>
      <c r="AO7" s="84"/>
      <c r="AP7" s="84"/>
      <c r="AQ7" s="84"/>
      <c r="AR7" s="84"/>
      <c r="AS7" s="59" t="s">
        <v>75</v>
      </c>
      <c r="AT7" s="77">
        <v>52</v>
      </c>
    </row>
    <row r="8" spans="1:51" ht="18" customHeight="1">
      <c r="A8" s="98"/>
      <c r="B8" s="169"/>
      <c r="C8" s="138" t="s">
        <v>205</v>
      </c>
      <c r="D8" s="139"/>
      <c r="E8" s="140" t="s">
        <v>206</v>
      </c>
      <c r="F8" s="141"/>
      <c r="G8" s="229"/>
      <c r="H8" s="229"/>
      <c r="I8" s="229"/>
      <c r="J8" s="229"/>
      <c r="K8" s="229"/>
      <c r="L8" s="229"/>
      <c r="M8" s="229"/>
      <c r="N8" s="229"/>
      <c r="O8" s="229"/>
      <c r="P8" s="163" t="s">
        <v>211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213</v>
      </c>
      <c r="AL8" s="86"/>
      <c r="AM8" s="86"/>
      <c r="AN8" s="86"/>
      <c r="AO8" s="60" t="s">
        <v>76</v>
      </c>
      <c r="AP8" s="87" t="s">
        <v>214</v>
      </c>
      <c r="AQ8" s="86"/>
      <c r="AR8" s="86"/>
      <c r="AS8" s="88"/>
      <c r="AT8" s="77"/>
    </row>
    <row r="9" spans="1:51" ht="14.45" customHeight="1">
      <c r="A9" s="98" t="s">
        <v>150</v>
      </c>
      <c r="B9" s="169"/>
      <c r="C9" s="134" t="s">
        <v>217</v>
      </c>
      <c r="D9" s="135"/>
      <c r="E9" s="136" t="s">
        <v>218</v>
      </c>
      <c r="F9" s="137"/>
      <c r="G9" s="229">
        <v>518043209</v>
      </c>
      <c r="H9" s="229"/>
      <c r="I9" s="229"/>
      <c r="J9" s="229"/>
      <c r="K9" s="229"/>
      <c r="L9" s="229"/>
      <c r="M9" s="229"/>
      <c r="N9" s="229"/>
      <c r="O9" s="229"/>
      <c r="P9" s="203" t="s">
        <v>72</v>
      </c>
      <c r="Q9" s="204"/>
      <c r="R9" s="171" t="s">
        <v>209</v>
      </c>
      <c r="S9" s="172"/>
      <c r="T9" s="172"/>
      <c r="U9" s="172"/>
      <c r="V9" s="50" t="s">
        <v>73</v>
      </c>
      <c r="W9" s="160" t="s">
        <v>219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221</v>
      </c>
      <c r="AM9" s="84"/>
      <c r="AN9" s="84"/>
      <c r="AO9" s="84"/>
      <c r="AP9" s="84"/>
      <c r="AQ9" s="84"/>
      <c r="AR9" s="84"/>
      <c r="AS9" s="59" t="s">
        <v>194</v>
      </c>
      <c r="AT9" s="78">
        <v>43</v>
      </c>
    </row>
    <row r="10" spans="1:51" ht="18" customHeight="1">
      <c r="A10" s="98"/>
      <c r="B10" s="169"/>
      <c r="C10" s="138" t="s">
        <v>215</v>
      </c>
      <c r="D10" s="139"/>
      <c r="E10" s="140" t="s">
        <v>216</v>
      </c>
      <c r="F10" s="141"/>
      <c r="G10" s="229"/>
      <c r="H10" s="229"/>
      <c r="I10" s="229"/>
      <c r="J10" s="229"/>
      <c r="K10" s="229"/>
      <c r="L10" s="229"/>
      <c r="M10" s="229"/>
      <c r="N10" s="229"/>
      <c r="O10" s="229"/>
      <c r="P10" s="163" t="s">
        <v>220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5" t="s">
        <v>222</v>
      </c>
      <c r="AL10" s="86"/>
      <c r="AM10" s="86"/>
      <c r="AN10" s="86"/>
      <c r="AO10" s="60" t="s">
        <v>195</v>
      </c>
      <c r="AP10" s="87" t="s">
        <v>223</v>
      </c>
      <c r="AQ10" s="86"/>
      <c r="AR10" s="86"/>
      <c r="AS10" s="88"/>
      <c r="AT10" s="78"/>
    </row>
    <row r="11" spans="1:51" ht="14.45" customHeight="1">
      <c r="A11" s="98" t="s">
        <v>151</v>
      </c>
      <c r="B11" s="169"/>
      <c r="C11" s="134" t="s">
        <v>226</v>
      </c>
      <c r="D11" s="135"/>
      <c r="E11" s="136" t="s">
        <v>227</v>
      </c>
      <c r="F11" s="137"/>
      <c r="G11" s="229">
        <v>514412993</v>
      </c>
      <c r="H11" s="229"/>
      <c r="I11" s="229"/>
      <c r="J11" s="229"/>
      <c r="K11" s="229"/>
      <c r="L11" s="229"/>
      <c r="M11" s="229">
        <v>388759</v>
      </c>
      <c r="N11" s="229"/>
      <c r="O11" s="229"/>
      <c r="P11" s="203" t="s">
        <v>72</v>
      </c>
      <c r="Q11" s="204"/>
      <c r="R11" s="171" t="s">
        <v>228</v>
      </c>
      <c r="S11" s="172"/>
      <c r="T11" s="172"/>
      <c r="U11" s="172"/>
      <c r="V11" s="50" t="s">
        <v>73</v>
      </c>
      <c r="W11" s="160" t="s">
        <v>229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 t="s">
        <v>221</v>
      </c>
      <c r="AM11" s="84"/>
      <c r="AN11" s="84"/>
      <c r="AO11" s="84"/>
      <c r="AP11" s="84"/>
      <c r="AQ11" s="84"/>
      <c r="AR11" s="84"/>
      <c r="AS11" s="59" t="s">
        <v>194</v>
      </c>
      <c r="AT11" s="78">
        <v>46</v>
      </c>
    </row>
    <row r="12" spans="1:51" ht="18" customHeight="1">
      <c r="A12" s="98"/>
      <c r="B12" s="169"/>
      <c r="C12" s="138" t="s">
        <v>224</v>
      </c>
      <c r="D12" s="139"/>
      <c r="E12" s="140" t="s">
        <v>225</v>
      </c>
      <c r="F12" s="141"/>
      <c r="G12" s="229"/>
      <c r="H12" s="229"/>
      <c r="I12" s="229"/>
      <c r="J12" s="229"/>
      <c r="K12" s="229"/>
      <c r="L12" s="229"/>
      <c r="M12" s="229"/>
      <c r="N12" s="229"/>
      <c r="O12" s="229"/>
      <c r="P12" s="163" t="s">
        <v>230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5" t="s">
        <v>231</v>
      </c>
      <c r="AL12" s="86"/>
      <c r="AM12" s="86"/>
      <c r="AN12" s="86"/>
      <c r="AO12" s="60" t="s">
        <v>195</v>
      </c>
      <c r="AP12" s="87" t="s">
        <v>232</v>
      </c>
      <c r="AQ12" s="86"/>
      <c r="AR12" s="86"/>
      <c r="AS12" s="88"/>
      <c r="AT12" s="78"/>
    </row>
    <row r="13" spans="1:51" ht="15" customHeight="1">
      <c r="A13" s="98" t="s">
        <v>152</v>
      </c>
      <c r="B13" s="169"/>
      <c r="C13" s="134" t="s">
        <v>235</v>
      </c>
      <c r="D13" s="135"/>
      <c r="E13" s="136" t="s">
        <v>236</v>
      </c>
      <c r="F13" s="137"/>
      <c r="G13" s="232"/>
      <c r="H13" s="232"/>
      <c r="I13" s="232"/>
      <c r="J13" s="232"/>
      <c r="K13" s="232"/>
      <c r="L13" s="232"/>
      <c r="M13" s="232"/>
      <c r="N13" s="232"/>
      <c r="O13" s="232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8"/>
      <c r="B14" s="169"/>
      <c r="C14" s="138" t="s">
        <v>233</v>
      </c>
      <c r="D14" s="139"/>
      <c r="E14" s="140" t="s">
        <v>234</v>
      </c>
      <c r="F14" s="141"/>
      <c r="G14" s="232"/>
      <c r="H14" s="232"/>
      <c r="I14" s="232"/>
      <c r="J14" s="232"/>
      <c r="K14" s="232"/>
      <c r="L14" s="232"/>
      <c r="M14" s="232"/>
      <c r="N14" s="232"/>
      <c r="O14" s="232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3" t="s">
        <v>166</v>
      </c>
      <c r="B15" s="169"/>
      <c r="C15" s="134" t="s">
        <v>207</v>
      </c>
      <c r="D15" s="135"/>
      <c r="E15" s="136" t="s">
        <v>208</v>
      </c>
      <c r="F15" s="137"/>
      <c r="G15" s="232"/>
      <c r="H15" s="232"/>
      <c r="I15" s="232"/>
      <c r="J15" s="232"/>
      <c r="K15" s="232"/>
      <c r="L15" s="232"/>
      <c r="M15" s="232"/>
      <c r="N15" s="232"/>
      <c r="O15" s="232"/>
      <c r="P15" s="203" t="s">
        <v>72</v>
      </c>
      <c r="Q15" s="204"/>
      <c r="R15" s="171" t="s">
        <v>209</v>
      </c>
      <c r="S15" s="172"/>
      <c r="T15" s="172"/>
      <c r="U15" s="172"/>
      <c r="V15" s="49" t="s">
        <v>73</v>
      </c>
      <c r="W15" s="160" t="s">
        <v>210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212</v>
      </c>
      <c r="AM15" s="84"/>
      <c r="AN15" s="84"/>
      <c r="AO15" s="84"/>
      <c r="AP15" s="84"/>
      <c r="AQ15" s="84"/>
      <c r="AR15" s="84"/>
      <c r="AS15" s="59" t="s">
        <v>194</v>
      </c>
      <c r="AT15" s="78">
        <v>52</v>
      </c>
    </row>
    <row r="16" spans="1:51" ht="18" customHeight="1">
      <c r="A16" s="98"/>
      <c r="B16" s="169"/>
      <c r="C16" s="138" t="s">
        <v>205</v>
      </c>
      <c r="D16" s="139"/>
      <c r="E16" s="140" t="s">
        <v>206</v>
      </c>
      <c r="F16" s="141"/>
      <c r="G16" s="232"/>
      <c r="H16" s="232"/>
      <c r="I16" s="232"/>
      <c r="J16" s="232"/>
      <c r="K16" s="232"/>
      <c r="L16" s="232"/>
      <c r="M16" s="232"/>
      <c r="N16" s="232"/>
      <c r="O16" s="232"/>
      <c r="P16" s="163" t="s">
        <v>211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5" t="s">
        <v>213</v>
      </c>
      <c r="AL16" s="86"/>
      <c r="AM16" s="86"/>
      <c r="AN16" s="86"/>
      <c r="AO16" s="60" t="s">
        <v>195</v>
      </c>
      <c r="AP16" s="87" t="s">
        <v>214</v>
      </c>
      <c r="AQ16" s="86"/>
      <c r="AR16" s="86"/>
      <c r="AS16" s="88"/>
      <c r="AT16" s="78"/>
    </row>
    <row r="17" spans="1:46">
      <c r="A17" s="98" t="s">
        <v>6</v>
      </c>
      <c r="B17" s="169"/>
      <c r="C17" s="222" t="str">
        <f>IF(P16="","",P16)</f>
        <v>船橋市大穴南3-7-20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9"/>
      <c r="C19" s="222" t="str">
        <f>IF(AL15="","",AL15&amp;"-"&amp;AK16&amp;"-"&amp;AP16)</f>
        <v>090-3420-0830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9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9"/>
      <c r="C21" s="242"/>
      <c r="D21" s="234"/>
      <c r="E21" s="234"/>
      <c r="F21" s="234"/>
      <c r="G21" s="234"/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57"/>
      <c r="C22" s="243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0" t="s">
        <v>198</v>
      </c>
      <c r="B23" s="167" t="s">
        <v>154</v>
      </c>
      <c r="C23" s="223" t="s">
        <v>173</v>
      </c>
      <c r="D23" s="224"/>
      <c r="E23" s="225" t="s">
        <v>174</v>
      </c>
      <c r="F23" s="226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1"/>
      <c r="B24" s="169"/>
      <c r="C24" s="211" t="s">
        <v>171</v>
      </c>
      <c r="D24" s="212"/>
      <c r="E24" s="213" t="s">
        <v>172</v>
      </c>
      <c r="F24" s="214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32">
        <v>1</v>
      </c>
      <c r="C25" s="134" t="s">
        <v>217</v>
      </c>
      <c r="D25" s="135"/>
      <c r="E25" s="136" t="s">
        <v>238</v>
      </c>
      <c r="F25" s="137"/>
      <c r="G25" s="121">
        <v>5</v>
      </c>
      <c r="H25" s="122"/>
      <c r="I25" s="125" t="s">
        <v>239</v>
      </c>
      <c r="J25" s="126"/>
      <c r="K25" s="126"/>
      <c r="L25" s="122"/>
      <c r="M25" s="121">
        <v>516845263</v>
      </c>
      <c r="N25" s="126"/>
      <c r="O25" s="122"/>
      <c r="P25" s="121">
        <v>145</v>
      </c>
      <c r="Q25" s="126"/>
      <c r="R25" s="126"/>
      <c r="S25" s="126"/>
      <c r="T25" s="128"/>
      <c r="U25" s="1"/>
      <c r="V25" s="1"/>
      <c r="W25" s="1"/>
      <c r="X25" s="1"/>
      <c r="Y25" s="236">
        <v>9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215</v>
      </c>
      <c r="D26" s="139"/>
      <c r="E26" s="140" t="s">
        <v>237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242</v>
      </c>
      <c r="D27" s="135"/>
      <c r="E27" s="136" t="s">
        <v>243</v>
      </c>
      <c r="F27" s="137"/>
      <c r="G27" s="121">
        <v>5</v>
      </c>
      <c r="H27" s="122"/>
      <c r="I27" s="125" t="s">
        <v>244</v>
      </c>
      <c r="J27" s="126"/>
      <c r="K27" s="126"/>
      <c r="L27" s="122"/>
      <c r="M27" s="121">
        <v>515814813</v>
      </c>
      <c r="N27" s="126"/>
      <c r="O27" s="122"/>
      <c r="P27" s="121">
        <v>155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240</v>
      </c>
      <c r="D28" s="139"/>
      <c r="E28" s="140" t="s">
        <v>241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235</v>
      </c>
      <c r="D29" s="135"/>
      <c r="E29" s="136" t="s">
        <v>246</v>
      </c>
      <c r="F29" s="137"/>
      <c r="G29" s="121">
        <v>5</v>
      </c>
      <c r="H29" s="122"/>
      <c r="I29" s="125" t="s">
        <v>239</v>
      </c>
      <c r="J29" s="126"/>
      <c r="K29" s="126"/>
      <c r="L29" s="122"/>
      <c r="M29" s="121">
        <v>516991119</v>
      </c>
      <c r="N29" s="126"/>
      <c r="O29" s="122"/>
      <c r="P29" s="121">
        <v>130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233</v>
      </c>
      <c r="D30" s="139"/>
      <c r="E30" s="140" t="s">
        <v>245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249</v>
      </c>
      <c r="D31" s="135"/>
      <c r="E31" s="136" t="s">
        <v>243</v>
      </c>
      <c r="F31" s="137"/>
      <c r="G31" s="121">
        <v>4</v>
      </c>
      <c r="H31" s="122"/>
      <c r="I31" s="125" t="s">
        <v>239</v>
      </c>
      <c r="J31" s="126"/>
      <c r="K31" s="126"/>
      <c r="L31" s="122"/>
      <c r="M31" s="121">
        <v>515131661</v>
      </c>
      <c r="N31" s="126"/>
      <c r="O31" s="122"/>
      <c r="P31" s="121">
        <v>145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247</v>
      </c>
      <c r="D32" s="139"/>
      <c r="E32" s="140" t="s">
        <v>248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252</v>
      </c>
      <c r="D33" s="135"/>
      <c r="E33" s="136" t="s">
        <v>253</v>
      </c>
      <c r="F33" s="137"/>
      <c r="G33" s="121">
        <v>4</v>
      </c>
      <c r="H33" s="122"/>
      <c r="I33" s="125" t="s">
        <v>239</v>
      </c>
      <c r="J33" s="126"/>
      <c r="K33" s="126"/>
      <c r="L33" s="122"/>
      <c r="M33" s="121">
        <v>518385750</v>
      </c>
      <c r="N33" s="126"/>
      <c r="O33" s="122"/>
      <c r="P33" s="121">
        <v>150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250</v>
      </c>
      <c r="D34" s="139"/>
      <c r="E34" s="140" t="s">
        <v>251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256</v>
      </c>
      <c r="D35" s="135"/>
      <c r="E35" s="136" t="s">
        <v>257</v>
      </c>
      <c r="F35" s="137"/>
      <c r="G35" s="121">
        <v>4</v>
      </c>
      <c r="H35" s="122"/>
      <c r="I35" s="125" t="s">
        <v>239</v>
      </c>
      <c r="J35" s="126"/>
      <c r="K35" s="126"/>
      <c r="L35" s="122"/>
      <c r="M35" s="121">
        <v>518683719</v>
      </c>
      <c r="N35" s="126"/>
      <c r="O35" s="122"/>
      <c r="P35" s="121">
        <v>125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254</v>
      </c>
      <c r="D36" s="139"/>
      <c r="E36" s="140" t="s">
        <v>255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260</v>
      </c>
      <c r="D37" s="135"/>
      <c r="E37" s="136" t="s">
        <v>261</v>
      </c>
      <c r="F37" s="137"/>
      <c r="G37" s="121">
        <v>4</v>
      </c>
      <c r="H37" s="122"/>
      <c r="I37" s="125" t="s">
        <v>239</v>
      </c>
      <c r="J37" s="126"/>
      <c r="K37" s="126"/>
      <c r="L37" s="122"/>
      <c r="M37" s="121">
        <v>518039127</v>
      </c>
      <c r="N37" s="126"/>
      <c r="O37" s="122"/>
      <c r="P37" s="121">
        <v>140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258</v>
      </c>
      <c r="D38" s="139"/>
      <c r="E38" s="140" t="s">
        <v>259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264</v>
      </c>
      <c r="D39" s="135"/>
      <c r="E39" s="136" t="s">
        <v>265</v>
      </c>
      <c r="F39" s="137"/>
      <c r="G39" s="121">
        <v>5</v>
      </c>
      <c r="H39" s="122"/>
      <c r="I39" s="125" t="s">
        <v>266</v>
      </c>
      <c r="J39" s="126"/>
      <c r="K39" s="126"/>
      <c r="L39" s="122"/>
      <c r="M39" s="121">
        <v>518192297</v>
      </c>
      <c r="N39" s="126"/>
      <c r="O39" s="122"/>
      <c r="P39" s="121">
        <v>145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262</v>
      </c>
      <c r="D40" s="139"/>
      <c r="E40" s="140" t="s">
        <v>263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/>
      <c r="C41" s="134"/>
      <c r="D41" s="135"/>
      <c r="E41" s="136"/>
      <c r="F41" s="137"/>
      <c r="G41" s="121"/>
      <c r="H41" s="122"/>
      <c r="I41" s="125"/>
      <c r="J41" s="126"/>
      <c r="K41" s="126"/>
      <c r="L41" s="122"/>
      <c r="M41" s="121"/>
      <c r="N41" s="126"/>
      <c r="O41" s="122"/>
      <c r="P41" s="121"/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/>
      <c r="D42" s="139"/>
      <c r="E42" s="140"/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35"/>
      <c r="E43" s="136"/>
      <c r="F43" s="137"/>
      <c r="G43" s="121"/>
      <c r="H43" s="122"/>
      <c r="I43" s="125"/>
      <c r="J43" s="126"/>
      <c r="K43" s="126"/>
      <c r="L43" s="122"/>
      <c r="M43" s="121"/>
      <c r="N43" s="126"/>
      <c r="O43" s="122"/>
      <c r="P43" s="121"/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/>
      <c r="D44" s="139"/>
      <c r="E44" s="140"/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35"/>
      <c r="E45" s="136"/>
      <c r="F45" s="137"/>
      <c r="G45" s="121"/>
      <c r="H45" s="122"/>
      <c r="I45" s="125"/>
      <c r="J45" s="126"/>
      <c r="K45" s="126"/>
      <c r="L45" s="122"/>
      <c r="M45" s="121"/>
      <c r="N45" s="126"/>
      <c r="O45" s="122"/>
      <c r="P45" s="121"/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/>
      <c r="D46" s="139"/>
      <c r="E46" s="140"/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35"/>
      <c r="E47" s="136"/>
      <c r="F47" s="137"/>
      <c r="G47" s="121"/>
      <c r="H47" s="122"/>
      <c r="I47" s="125"/>
      <c r="J47" s="126"/>
      <c r="K47" s="126"/>
      <c r="L47" s="122"/>
      <c r="M47" s="121"/>
      <c r="N47" s="126"/>
      <c r="O47" s="122"/>
      <c r="P47" s="121"/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/>
      <c r="D48" s="219"/>
      <c r="E48" s="220"/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267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88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大穴JSCバレーボールクラブ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430415642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木村　利昌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506010548</v>
      </c>
      <c r="H7" s="274"/>
      <c r="I7" s="274"/>
      <c r="J7" s="274">
        <f>IF(入力!J7="","",入力!J7)</f>
        <v>16955</v>
      </c>
      <c r="K7" s="274"/>
      <c r="L7" s="274"/>
      <c r="M7" s="274">
        <f>IF(入力!M7="","",入力!M7)</f>
        <v>429339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大坊　淳一</v>
      </c>
      <c r="D9" s="268"/>
      <c r="E9" s="268"/>
      <c r="F9" s="268"/>
      <c r="G9" s="274">
        <f>IF(入力!G9="","",入力!G9)</f>
        <v>518043209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本山　隆</v>
      </c>
      <c r="D11" s="268"/>
      <c r="E11" s="268"/>
      <c r="F11" s="268"/>
      <c r="G11" s="274">
        <f>IF(入力!G11="","",入力!G11)</f>
        <v>514412993</v>
      </c>
      <c r="H11" s="274"/>
      <c r="I11" s="274"/>
      <c r="J11" s="274" t="str">
        <f>IF(入力!J11="","",入力!J11)</f>
        <v/>
      </c>
      <c r="K11" s="274"/>
      <c r="L11" s="274"/>
      <c r="M11" s="274">
        <f>IF(入力!M11="","",入力!M11)</f>
        <v>388759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平林　麗央</v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木村　利昌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>
      <c r="A17" s="266" t="s">
        <v>6</v>
      </c>
      <c r="B17" s="266"/>
      <c r="C17" s="277" t="str">
        <f>IF(入力!C17="","",入力!C17&amp;"　"&amp;入力!E17)</f>
        <v>船橋市大穴南3-7-20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090-3420-0830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/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大坊　紗瑛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大穴北小学校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516845263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岡田　百香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谷津小学校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515814813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平林　優花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大穴北小学校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516991119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岡部　百花</v>
      </c>
      <c r="D31" s="268"/>
      <c r="E31" s="268"/>
      <c r="F31" s="268"/>
      <c r="G31" s="266">
        <f>IF(入力!G31="","",入力!G31)</f>
        <v>4</v>
      </c>
      <c r="H31" s="266" t="str">
        <f>IF(入力!H31="","",入力!H31)</f>
        <v/>
      </c>
      <c r="I31" s="266" t="str">
        <f>IF(入力!I31="","",入力!I31)</f>
        <v>大穴北小学校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515131661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齋藤　梨穂</v>
      </c>
      <c r="D33" s="268"/>
      <c r="E33" s="268"/>
      <c r="F33" s="268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大穴北小学校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518385750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植松　由侑莉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大穴北小学校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518683719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菅野　実侑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大穴北小学校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518039127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宮内　結愛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法典小学校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518192297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おおあな　じぇいえすしー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船橋市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新京成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大穴JSCバレーボールクラブ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(女子)</v>
      </c>
      <c r="V17" s="390"/>
      <c r="W17" s="390"/>
      <c r="X17" s="391"/>
      <c r="Y17" s="415">
        <f>IF(入力!C4="","",入力!C4)</f>
        <v>430415642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5"/>
      <c r="D18" s="324"/>
      <c r="E18" s="324"/>
      <c r="F18" s="324"/>
      <c r="G18" s="366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49"/>
      <c r="AL18" s="349"/>
      <c r="AM18" s="378"/>
      <c r="AN18" s="400"/>
      <c r="AO18" s="401"/>
      <c r="AP18" s="401"/>
      <c r="AQ18" s="401"/>
      <c r="AR18" s="401"/>
      <c r="AS18" s="401"/>
      <c r="AT18" s="349"/>
      <c r="AU18" s="378"/>
      <c r="AV18" s="356"/>
      <c r="AW18" s="324"/>
      <c r="AX18" s="324"/>
      <c r="AY18" s="366"/>
      <c r="AZ18" s="388" t="str">
        <f>IF(入力!AE5="","",入力!AE5)</f>
        <v>高根公団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45" t="s">
        <v>42</v>
      </c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 t="s">
        <v>69</v>
      </c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 t="s">
        <v>70</v>
      </c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70"/>
    </row>
    <row r="20" spans="3:58" ht="15" customHeight="1">
      <c r="C20" s="435" t="s">
        <v>43</v>
      </c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434">
        <f>IF(入力!J7="","",入力!J7)</f>
        <v>16955</v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 t="str">
        <f>IF(入力!J9="","",入力!J9)</f>
        <v/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 t="str">
        <f>IF(入力!J11="","",入力!J11)</f>
        <v/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434">
        <f>IF(入力!M7="","",入力!M7)</f>
        <v>429339</v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 t="str">
        <f>IF(入力!M9="","",入力!M9)</f>
        <v/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>
        <f>IF(入力!M11="","",入力!M11)</f>
        <v>388759</v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62" t="s">
        <v>71</v>
      </c>
      <c r="D22" s="363"/>
      <c r="E22" s="363"/>
      <c r="F22" s="363"/>
      <c r="G22" s="364"/>
      <c r="H22" s="367" t="str">
        <f>IF(入力!C7="","",入力!C7&amp;"　"&amp;入力!E7)</f>
        <v>キムラ　トシマサ</v>
      </c>
      <c r="I22" s="334"/>
      <c r="J22" s="334"/>
      <c r="K22" s="334"/>
      <c r="L22" s="334"/>
      <c r="M22" s="334"/>
      <c r="N22" s="334"/>
      <c r="O22" s="334"/>
      <c r="P22" s="334"/>
      <c r="Q22" s="351"/>
      <c r="R22" s="333" t="s">
        <v>45</v>
      </c>
      <c r="S22" s="334"/>
      <c r="T22" s="327">
        <f>IF(入力!AT7="","",入力!AT7)</f>
        <v>52</v>
      </c>
      <c r="U22" s="328"/>
      <c r="V22" s="329"/>
      <c r="W22" s="333" t="s">
        <v>46</v>
      </c>
      <c r="X22" s="333"/>
      <c r="Y22" s="333"/>
      <c r="Z22" s="14" t="s">
        <v>72</v>
      </c>
      <c r="AA22" s="15"/>
      <c r="AB22" s="334" t="str">
        <f>IF(入力!R7="","",入力!R7)</f>
        <v>274</v>
      </c>
      <c r="AC22" s="334"/>
      <c r="AD22" s="334"/>
      <c r="AE22" s="334"/>
      <c r="AF22" s="16" t="s">
        <v>73</v>
      </c>
      <c r="AG22" s="334" t="str">
        <f>IF(入力!W7="","",入力!W7)</f>
        <v>0067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51"/>
      <c r="AU22" s="333" t="s">
        <v>47</v>
      </c>
      <c r="AV22" s="334"/>
      <c r="AW22" s="334"/>
      <c r="AX22" s="17" t="s">
        <v>74</v>
      </c>
      <c r="AY22" s="334" t="str">
        <f>IF(入力!AL7="","",入力!AL7)</f>
        <v>090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65" t="s">
        <v>48</v>
      </c>
      <c r="D23" s="324"/>
      <c r="E23" s="324"/>
      <c r="F23" s="324"/>
      <c r="G23" s="366"/>
      <c r="H23" s="346" t="str">
        <f>IF(入力!C8="","",入力!C8&amp;"　"&amp;入力!E8)</f>
        <v>木村　利昌</v>
      </c>
      <c r="I23" s="347"/>
      <c r="J23" s="347"/>
      <c r="K23" s="347"/>
      <c r="L23" s="347"/>
      <c r="M23" s="347"/>
      <c r="N23" s="347"/>
      <c r="O23" s="347"/>
      <c r="P23" s="347"/>
      <c r="Q23" s="348"/>
      <c r="R23" s="324"/>
      <c r="S23" s="324"/>
      <c r="T23" s="330"/>
      <c r="U23" s="331"/>
      <c r="V23" s="332"/>
      <c r="W23" s="349"/>
      <c r="X23" s="349"/>
      <c r="Y23" s="349"/>
      <c r="Z23" s="342" t="str">
        <f>IF(入力!P8="","",入力!P8)</f>
        <v>船橋市大穴南3-7-20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4"/>
      <c r="AV23" s="324"/>
      <c r="AW23" s="324"/>
      <c r="AX23" s="356" t="str">
        <f>IF(入力!AK8="","",入力!AK8)</f>
        <v>3420</v>
      </c>
      <c r="AY23" s="324"/>
      <c r="AZ23" s="324"/>
      <c r="BA23" s="324"/>
      <c r="BB23" s="19" t="s">
        <v>76</v>
      </c>
      <c r="BC23" s="324" t="str">
        <f>IF(入力!AP8="","",入力!AP8)</f>
        <v>0830</v>
      </c>
      <c r="BD23" s="324"/>
      <c r="BE23" s="324"/>
      <c r="BF23" s="355"/>
    </row>
    <row r="24" spans="3:58" ht="12" customHeight="1">
      <c r="C24" s="362" t="s">
        <v>77</v>
      </c>
      <c r="D24" s="363"/>
      <c r="E24" s="363"/>
      <c r="F24" s="363"/>
      <c r="G24" s="364"/>
      <c r="H24" s="367" t="str">
        <f>IF(入力!C9="","",入力!C9&amp;"　"&amp;入力!E9)</f>
        <v>ダイボウ　ジュンイチ</v>
      </c>
      <c r="I24" s="334"/>
      <c r="J24" s="334"/>
      <c r="K24" s="334"/>
      <c r="L24" s="334"/>
      <c r="M24" s="334"/>
      <c r="N24" s="334"/>
      <c r="O24" s="334"/>
      <c r="P24" s="334"/>
      <c r="Q24" s="351"/>
      <c r="R24" s="333" t="s">
        <v>45</v>
      </c>
      <c r="S24" s="334"/>
      <c r="T24" s="327">
        <f>IF(入力!AT9="","",入力!AT9)</f>
        <v>43</v>
      </c>
      <c r="U24" s="328"/>
      <c r="V24" s="329"/>
      <c r="W24" s="333" t="s">
        <v>46</v>
      </c>
      <c r="X24" s="333"/>
      <c r="Y24" s="333"/>
      <c r="Z24" s="14" t="s">
        <v>72</v>
      </c>
      <c r="AA24" s="15"/>
      <c r="AB24" s="334" t="str">
        <f>IF(入力!R9="","",入力!R9)</f>
        <v>274</v>
      </c>
      <c r="AC24" s="334"/>
      <c r="AD24" s="334"/>
      <c r="AE24" s="334"/>
      <c r="AF24" s="16" t="s">
        <v>73</v>
      </c>
      <c r="AG24" s="334" t="str">
        <f>IF(入力!W9="","",入力!W9)</f>
        <v>0813</v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51"/>
      <c r="AU24" s="333" t="s">
        <v>47</v>
      </c>
      <c r="AV24" s="334"/>
      <c r="AW24" s="334"/>
      <c r="AX24" s="17" t="s">
        <v>74</v>
      </c>
      <c r="AY24" s="334" t="str">
        <f>IF(入力!AL9="","",入力!AL9)</f>
        <v>047</v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65" t="s">
        <v>78</v>
      </c>
      <c r="D25" s="324"/>
      <c r="E25" s="324"/>
      <c r="F25" s="324"/>
      <c r="G25" s="366"/>
      <c r="H25" s="346" t="str">
        <f>IF(入力!C10="","",入力!C10&amp;"　"&amp;入力!E10)</f>
        <v>大坊　淳一</v>
      </c>
      <c r="I25" s="347"/>
      <c r="J25" s="347"/>
      <c r="K25" s="347"/>
      <c r="L25" s="347"/>
      <c r="M25" s="347"/>
      <c r="N25" s="347"/>
      <c r="O25" s="347"/>
      <c r="P25" s="347"/>
      <c r="Q25" s="348"/>
      <c r="R25" s="324"/>
      <c r="S25" s="324"/>
      <c r="T25" s="330"/>
      <c r="U25" s="331"/>
      <c r="V25" s="332"/>
      <c r="W25" s="349"/>
      <c r="X25" s="349"/>
      <c r="Y25" s="349"/>
      <c r="Z25" s="342" t="str">
        <f>IF(入力!P10="","",入力!P10)</f>
        <v>船橋市南三咲8-15-24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4"/>
      <c r="AV25" s="324"/>
      <c r="AW25" s="324"/>
      <c r="AX25" s="356" t="str">
        <f>IF(入力!AK10="","",入力!AK10)</f>
        <v>402</v>
      </c>
      <c r="AY25" s="324"/>
      <c r="AZ25" s="324"/>
      <c r="BA25" s="324"/>
      <c r="BB25" s="19" t="s">
        <v>76</v>
      </c>
      <c r="BC25" s="324" t="str">
        <f>IF(入力!AP10="","",入力!AP10)</f>
        <v>6296</v>
      </c>
      <c r="BD25" s="324"/>
      <c r="BE25" s="324"/>
      <c r="BF25" s="355"/>
    </row>
    <row r="26" spans="3:58" ht="12" customHeight="1">
      <c r="C26" s="362" t="s">
        <v>71</v>
      </c>
      <c r="D26" s="363"/>
      <c r="E26" s="363"/>
      <c r="F26" s="363"/>
      <c r="G26" s="364"/>
      <c r="H26" s="367" t="str">
        <f>IF(入力!C11="","",入力!C11&amp;"　"&amp;入力!E11)</f>
        <v>モトヤマ　タカシ</v>
      </c>
      <c r="I26" s="334"/>
      <c r="J26" s="334"/>
      <c r="K26" s="334"/>
      <c r="L26" s="334"/>
      <c r="M26" s="334"/>
      <c r="N26" s="334"/>
      <c r="O26" s="334"/>
      <c r="P26" s="334"/>
      <c r="Q26" s="351"/>
      <c r="R26" s="333" t="s">
        <v>45</v>
      </c>
      <c r="S26" s="334"/>
      <c r="T26" s="327">
        <f>IF(入力!AT11="","",入力!AT11)</f>
        <v>46</v>
      </c>
      <c r="U26" s="328"/>
      <c r="V26" s="329"/>
      <c r="W26" s="333" t="s">
        <v>46</v>
      </c>
      <c r="X26" s="333"/>
      <c r="Y26" s="333"/>
      <c r="Z26" s="14" t="s">
        <v>72</v>
      </c>
      <c r="AA26" s="15"/>
      <c r="AB26" s="334" t="str">
        <f>IF(入力!R11="","",入力!R11)</f>
        <v>273</v>
      </c>
      <c r="AC26" s="334"/>
      <c r="AD26" s="334"/>
      <c r="AE26" s="334"/>
      <c r="AF26" s="16" t="s">
        <v>73</v>
      </c>
      <c r="AG26" s="334" t="str">
        <f>IF(入力!W11="","",入力!W11)</f>
        <v>0041</v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51"/>
      <c r="AU26" s="333" t="s">
        <v>47</v>
      </c>
      <c r="AV26" s="334"/>
      <c r="AW26" s="334"/>
      <c r="AX26" s="17" t="s">
        <v>74</v>
      </c>
      <c r="AY26" s="334" t="str">
        <f>IF(入力!AL11="","",入力!AL11)</f>
        <v>047</v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65" t="s">
        <v>79</v>
      </c>
      <c r="D27" s="324"/>
      <c r="E27" s="324"/>
      <c r="F27" s="324"/>
      <c r="G27" s="366"/>
      <c r="H27" s="346" t="str">
        <f>IF(入力!C12="","",入力!C12&amp;"　"&amp;入力!E12)</f>
        <v>本山　隆</v>
      </c>
      <c r="I27" s="347"/>
      <c r="J27" s="347"/>
      <c r="K27" s="347"/>
      <c r="L27" s="347"/>
      <c r="M27" s="347"/>
      <c r="N27" s="347"/>
      <c r="O27" s="347"/>
      <c r="P27" s="347"/>
      <c r="Q27" s="348"/>
      <c r="R27" s="324"/>
      <c r="S27" s="324"/>
      <c r="T27" s="330"/>
      <c r="U27" s="331"/>
      <c r="V27" s="332"/>
      <c r="W27" s="349"/>
      <c r="X27" s="349"/>
      <c r="Y27" s="349"/>
      <c r="Z27" s="342" t="str">
        <f>IF(入力!P12="","",入力!P12)</f>
        <v>船橋市旭町2-3-57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4"/>
      <c r="AV27" s="324"/>
      <c r="AW27" s="324"/>
      <c r="AX27" s="356" t="str">
        <f>IF(入力!AK12="","",入力!AK12)</f>
        <v>779</v>
      </c>
      <c r="AY27" s="324"/>
      <c r="AZ27" s="324"/>
      <c r="BA27" s="324"/>
      <c r="BB27" s="19" t="s">
        <v>76</v>
      </c>
      <c r="BC27" s="324" t="str">
        <f>IF(入力!AP12="","",入力!AP12)</f>
        <v>0849</v>
      </c>
      <c r="BD27" s="324"/>
      <c r="BE27" s="324"/>
      <c r="BF27" s="355"/>
    </row>
    <row r="28" spans="3:58" ht="12" customHeight="1">
      <c r="C28" s="362" t="s">
        <v>71</v>
      </c>
      <c r="D28" s="363"/>
      <c r="E28" s="363"/>
      <c r="F28" s="363"/>
      <c r="G28" s="364"/>
      <c r="H28" s="367" t="str">
        <f>IF(入力!C15="","",入力!C15&amp;"　"&amp;入力!E15)</f>
        <v>キムラ　トシマサ</v>
      </c>
      <c r="I28" s="334"/>
      <c r="J28" s="334"/>
      <c r="K28" s="334"/>
      <c r="L28" s="334"/>
      <c r="M28" s="334"/>
      <c r="N28" s="334"/>
      <c r="O28" s="334"/>
      <c r="P28" s="334"/>
      <c r="Q28" s="351"/>
      <c r="R28" s="333" t="s">
        <v>45</v>
      </c>
      <c r="S28" s="334"/>
      <c r="T28" s="327">
        <f>IF(入力!AT15="","",入力!AT15)</f>
        <v>52</v>
      </c>
      <c r="U28" s="328"/>
      <c r="V28" s="329"/>
      <c r="W28" s="333" t="s">
        <v>46</v>
      </c>
      <c r="X28" s="333"/>
      <c r="Y28" s="333"/>
      <c r="Z28" s="14" t="s">
        <v>72</v>
      </c>
      <c r="AA28" s="15"/>
      <c r="AB28" s="334" t="str">
        <f>IF(入力!R15="","",入力!R15)</f>
        <v>274</v>
      </c>
      <c r="AC28" s="334"/>
      <c r="AD28" s="334"/>
      <c r="AE28" s="334"/>
      <c r="AF28" s="16" t="s">
        <v>73</v>
      </c>
      <c r="AG28" s="334" t="str">
        <f>IF(入力!W15="","",入力!W15)</f>
        <v>0067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51"/>
      <c r="AU28" s="333" t="s">
        <v>47</v>
      </c>
      <c r="AV28" s="334"/>
      <c r="AW28" s="334"/>
      <c r="AX28" s="17" t="s">
        <v>74</v>
      </c>
      <c r="AY28" s="334" t="str">
        <f>IF(入力!AL15="","",入力!AL15)</f>
        <v>090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60" t="s">
        <v>49</v>
      </c>
      <c r="D29" s="336"/>
      <c r="E29" s="336"/>
      <c r="F29" s="336"/>
      <c r="G29" s="361"/>
      <c r="H29" s="357" t="str">
        <f>IF(入力!C16="","",入力!C16&amp;"　"&amp;入力!E16)</f>
        <v>木村　利昌</v>
      </c>
      <c r="I29" s="358"/>
      <c r="J29" s="358"/>
      <c r="K29" s="358"/>
      <c r="L29" s="358"/>
      <c r="M29" s="358"/>
      <c r="N29" s="358"/>
      <c r="O29" s="358"/>
      <c r="P29" s="358"/>
      <c r="Q29" s="359"/>
      <c r="R29" s="336"/>
      <c r="S29" s="336"/>
      <c r="T29" s="352"/>
      <c r="U29" s="353"/>
      <c r="V29" s="354"/>
      <c r="W29" s="350"/>
      <c r="X29" s="350"/>
      <c r="Y29" s="350"/>
      <c r="Z29" s="337" t="str">
        <f>IF(入力!P16="","",入力!P16)</f>
        <v>船橋市大穴南3-7-20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3420</v>
      </c>
      <c r="AY29" s="336"/>
      <c r="AZ29" s="336"/>
      <c r="BA29" s="336"/>
      <c r="BB29" s="73" t="s">
        <v>76</v>
      </c>
      <c r="BC29" s="336" t="str">
        <f>IF(入力!AP16="","",入力!AP16)</f>
        <v>0830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35"/>
    </row>
    <row r="34" spans="3:58" ht="15" customHeight="1">
      <c r="C34" s="284">
        <f>IF(入力!B25="","",入力!B25)</f>
        <v>1</v>
      </c>
      <c r="D34" s="285"/>
      <c r="E34" s="286"/>
      <c r="F34" s="290" t="str">
        <f>IF(入力!C26="","",入力!C25&amp;"　"&amp;入力!E25&amp;"
"&amp;入力!C26&amp;"　"&amp;入力!E26)</f>
        <v>ダイボウ　サエ
大坊　紗瑛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5</v>
      </c>
      <c r="R34" s="297"/>
      <c r="S34" s="298"/>
      <c r="T34" s="302" t="str">
        <f>IF(入力!I25="","",入力!I25)</f>
        <v>大穴北小学校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516845263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145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オカダ　モモカ
岡田　百香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5</v>
      </c>
      <c r="R36" s="297"/>
      <c r="S36" s="298"/>
      <c r="T36" s="302" t="str">
        <f>IF(入力!I27="","",入力!I27)</f>
        <v>谷津小学校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515814813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155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ヒラバヤシ　ユウカ
平林　優花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5</v>
      </c>
      <c r="R38" s="297"/>
      <c r="S38" s="298"/>
      <c r="T38" s="302" t="str">
        <f>IF(入力!I29="","",入力!I29)</f>
        <v>大穴北小学校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516991119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130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オカベ　モモカ
岡部　百花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4</v>
      </c>
      <c r="R40" s="297"/>
      <c r="S40" s="298"/>
      <c r="T40" s="302" t="str">
        <f>IF(入力!I31="","",入力!I31)</f>
        <v>大穴北小学校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515131661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145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サイトウ　リホ
齋藤　梨穂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4</v>
      </c>
      <c r="R42" s="297"/>
      <c r="S42" s="298"/>
      <c r="T42" s="302" t="str">
        <f>IF(入力!I33="","",入力!I33)</f>
        <v>大穴北小学校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518385750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150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ウエマツ　ユウリ
植松　由侑莉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4</v>
      </c>
      <c r="R44" s="297"/>
      <c r="S44" s="298"/>
      <c r="T44" s="302" t="str">
        <f>IF(入力!I35="","",入力!I35)</f>
        <v>大穴北小学校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518683719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125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カンノ　ミユウ
菅野　実侑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4</v>
      </c>
      <c r="R46" s="297"/>
      <c r="S46" s="298"/>
      <c r="T46" s="302" t="str">
        <f>IF(入力!I37="","",入力!I37)</f>
        <v>大穴北小学校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518039127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140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ミヤウチ　ユウナ
宮内　結愛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5</v>
      </c>
      <c r="R48" s="297"/>
      <c r="S48" s="298"/>
      <c r="T48" s="302" t="str">
        <f>IF(入力!I39="","",入力!I39)</f>
        <v>法典小学校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518192297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145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 t="str">
        <f>IF(入力!B41="","",入力!B41)</f>
        <v/>
      </c>
      <c r="D50" s="285"/>
      <c r="E50" s="286"/>
      <c r="F50" s="290" t="str">
        <f>IF(入力!C42="","",入力!C41&amp;"　"&amp;入力!E41&amp;"
"&amp;入力!C42&amp;"　"&amp;入力!E42)</f>
        <v/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 t="str">
        <f>IF(入力!G41="","",入力!G41)</f>
        <v/>
      </c>
      <c r="R50" s="297"/>
      <c r="S50" s="298"/>
      <c r="T50" s="302" t="str">
        <f>IF(入力!I41="","",入力!I41)</f>
        <v/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 t="str">
        <f>IF(入力!M41="","",入力!M41)</f>
        <v/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 t="str">
        <f>IF(入力!P41="","",入力!P41)</f>
        <v/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 t="str">
        <f>IF(入力!B43="","",入力!B43)</f>
        <v/>
      </c>
      <c r="D52" s="285"/>
      <c r="E52" s="286"/>
      <c r="F52" s="290" t="str">
        <f>IF(入力!C44="","",入力!C43&amp;"　"&amp;入力!E43&amp;"
"&amp;入力!C44&amp;"　"&amp;入力!E44)</f>
        <v/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 t="str">
        <f>IF(入力!G43="","",入力!G43)</f>
        <v/>
      </c>
      <c r="R52" s="297"/>
      <c r="S52" s="298"/>
      <c r="T52" s="302" t="str">
        <f>IF(入力!I43="","",入力!I43)</f>
        <v/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 t="str">
        <f>IF(入力!M43="","",入力!M43)</f>
        <v/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 t="str">
        <f>IF(入力!P43="","",入力!P43)</f>
        <v/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 t="str">
        <f>IF(入力!B45="","",入力!B45)</f>
        <v/>
      </c>
      <c r="D54" s="285"/>
      <c r="E54" s="286"/>
      <c r="F54" s="290" t="str">
        <f>IF(入力!C46="","",入力!C45&amp;"　"&amp;入力!E45&amp;"
"&amp;入力!C46&amp;"　"&amp;入力!E46)</f>
        <v/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 t="str">
        <f>IF(入力!G45="","",入力!G45)</f>
        <v/>
      </c>
      <c r="R54" s="297"/>
      <c r="S54" s="298"/>
      <c r="T54" s="302" t="str">
        <f>IF(入力!I45="","",入力!I45)</f>
        <v/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 t="str">
        <f>IF(入力!M45="","",入力!M45)</f>
        <v/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 t="str">
        <f>IF(入力!P45="","",入力!P45)</f>
        <v/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 t="str">
        <f>IF(入力!B47="","",入力!B47)</f>
        <v/>
      </c>
      <c r="D56" s="285"/>
      <c r="E56" s="286"/>
      <c r="F56" s="290" t="str">
        <f>IF(入力!C48="","",入力!C47&amp;"　"&amp;入力!E47&amp;"
"&amp;入力!C48&amp;"　"&amp;入力!E48)</f>
        <v/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 t="str">
        <f>IF(入力!G47="","",入力!G47)</f>
        <v/>
      </c>
      <c r="R56" s="297"/>
      <c r="S56" s="298"/>
      <c r="T56" s="302" t="str">
        <f>IF(入力!I47="","",入力!I47)</f>
        <v/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 t="str">
        <f>IF(入力!M47="","",入力!M47)</f>
        <v/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 t="str">
        <f>IF(入力!P47="","",入力!P47)</f>
        <v/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大穴JSCバレーボールクラブ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430415642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木村　利昌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506010548</v>
      </c>
      <c r="H7" s="274"/>
      <c r="I7" s="274"/>
      <c r="J7" s="274">
        <f>IF(入力!J7="","",入力!J7)</f>
        <v>16955</v>
      </c>
      <c r="K7" s="274"/>
      <c r="L7" s="274"/>
      <c r="M7" s="274">
        <f>IF(入力!M7="","",入力!M7)</f>
        <v>429339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大坊　淳一</v>
      </c>
      <c r="D9" s="268"/>
      <c r="E9" s="268"/>
      <c r="F9" s="268"/>
      <c r="G9" s="274">
        <f>IF(入力!G9="","",入力!G9)</f>
        <v>518043209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本山　隆</v>
      </c>
      <c r="D11" s="268"/>
      <c r="E11" s="268"/>
      <c r="F11" s="268"/>
      <c r="G11" s="274">
        <f>IF(入力!G11="","",入力!G11)</f>
        <v>514412993</v>
      </c>
      <c r="H11" s="274"/>
      <c r="I11" s="274"/>
      <c r="J11" s="274" t="str">
        <f>IF(入力!J11="","",入力!J11)</f>
        <v/>
      </c>
      <c r="K11" s="274"/>
      <c r="L11" s="274"/>
      <c r="M11" s="274">
        <f>IF(入力!M11="","",入力!M11)</f>
        <v>388759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平林　麗央</v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木村　利昌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6" t="s">
        <v>6</v>
      </c>
      <c r="B17" s="266"/>
      <c r="C17" s="277" t="str">
        <f>IF(入力!C17="","",入力!C17&amp;"　"&amp;入力!E17)</f>
        <v>船橋市大穴南3-7-20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090-3420-0830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/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大坊　紗瑛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大穴北小学校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516845263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岡田　百香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谷津小学校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515814813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平林　優花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大穴北小学校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516991119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岡部　百花</v>
      </c>
      <c r="D31" s="268"/>
      <c r="E31" s="268"/>
      <c r="F31" s="268"/>
      <c r="G31" s="266">
        <f>IF(入力!G31="","",入力!G31)</f>
        <v>4</v>
      </c>
      <c r="H31" s="266" t="str">
        <f>IF(入力!H31="","",入力!H31)</f>
        <v/>
      </c>
      <c r="I31" s="266" t="str">
        <f>IF(入力!I31="","",入力!I31)</f>
        <v>大穴北小学校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515131661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齋藤　梨穂</v>
      </c>
      <c r="D33" s="268"/>
      <c r="E33" s="268"/>
      <c r="F33" s="268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大穴北小学校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518385750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植松　由侑莉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大穴北小学校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518683719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菅野　実侑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大穴北小学校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518039127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宮内　結愛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法典小学校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518192297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大穴JSCバレーボールクラブ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430415642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木村　利昌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506010548</v>
      </c>
      <c r="H7" s="274"/>
      <c r="I7" s="274"/>
      <c r="J7" s="274">
        <f>IF(入力!J7="","",入力!J7)</f>
        <v>16955</v>
      </c>
      <c r="K7" s="274"/>
      <c r="L7" s="274"/>
      <c r="M7" s="274">
        <f>IF(入力!M7="","",入力!M7)</f>
        <v>429339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大坊　淳一</v>
      </c>
      <c r="D9" s="268"/>
      <c r="E9" s="268"/>
      <c r="F9" s="268"/>
      <c r="G9" s="274">
        <f>IF(入力!G9="","",入力!G9)</f>
        <v>518043209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本山　隆</v>
      </c>
      <c r="D11" s="268"/>
      <c r="E11" s="268"/>
      <c r="F11" s="268"/>
      <c r="G11" s="274">
        <f>IF(入力!G11="","",入力!G11)</f>
        <v>514412993</v>
      </c>
      <c r="H11" s="274"/>
      <c r="I11" s="274"/>
      <c r="J11" s="274" t="str">
        <f>IF(入力!J11="","",入力!J11)</f>
        <v/>
      </c>
      <c r="K11" s="274"/>
      <c r="L11" s="274"/>
      <c r="M11" s="274">
        <f>IF(入力!M11="","",入力!M11)</f>
        <v>388759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平林　麗央</v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木村　利昌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6" t="s">
        <v>6</v>
      </c>
      <c r="B17" s="266"/>
      <c r="C17" s="277" t="str">
        <f>IF(入力!C17="","",入力!C17&amp;"　"&amp;入力!E17)</f>
        <v>船橋市大穴南3-7-20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090-3420-0830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/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大坊　紗瑛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大穴北小学校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516845263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岡田　百香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谷津小学校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515814813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平林　優花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大穴北小学校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516991119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岡部　百花</v>
      </c>
      <c r="D31" s="268"/>
      <c r="E31" s="268"/>
      <c r="F31" s="268"/>
      <c r="G31" s="266">
        <f>IF(入力!G31="","",入力!G31)</f>
        <v>4</v>
      </c>
      <c r="H31" s="266" t="str">
        <f>IF(入力!H31="","",入力!H31)</f>
        <v/>
      </c>
      <c r="I31" s="266" t="str">
        <f>IF(入力!I31="","",入力!I31)</f>
        <v>大穴北小学校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515131661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齋藤　梨穂</v>
      </c>
      <c r="D33" s="268"/>
      <c r="E33" s="268"/>
      <c r="F33" s="268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大穴北小学校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518385750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植松　由侑莉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大穴北小学校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518683719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菅野　実侑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大穴北小学校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518039127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宮内　結愛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法典小学校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518192297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9</v>
      </c>
      <c r="J5" s="446" t="str">
        <f>IF(入力!A55="","",入力!A55)</f>
        <v>まずは目の前の試合に全力で戦います。サーブに磨きをかけ、相手を崩していきたいと思います。少ない部員数ですが　one　teamで頑張ります。目標ベスト8 やるぞ!やるぞ!やるぞ!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21010</v>
      </c>
      <c r="B7" s="33" t="str">
        <f>IF(入力!C3="","",入力!C3)</f>
        <v>大穴JSCバレーボールクラブ</v>
      </c>
      <c r="C7" s="33" t="str">
        <f>IF(入力!C2="","",入力!C2)</f>
        <v>おおあな　じぇいえすしー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高根公団</v>
      </c>
      <c r="T7" s="33"/>
      <c r="U7" s="33">
        <f>IF(入力!C4="","",入力!C4)</f>
        <v>430415642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木村</v>
      </c>
      <c r="D16" s="33" t="str">
        <f>IF(入力!E8="","",入力!E8)</f>
        <v>利昌</v>
      </c>
      <c r="E16" s="33" t="str">
        <f>IF(入力!C7="","",入力!C7)</f>
        <v>キムラ</v>
      </c>
      <c r="F16" s="33" t="str">
        <f>IF(入力!E7="","",入力!E7)</f>
        <v>トシマサ</v>
      </c>
      <c r="G16" s="33">
        <f>IF(入力!G7="","",入力!G7)</f>
        <v>506010548</v>
      </c>
      <c r="H16" s="33">
        <f>IF(入力!J7="","",入力!J7)</f>
        <v>16955</v>
      </c>
      <c r="I16" s="33">
        <f>IF(入力!M7="","",入力!M7)</f>
        <v>429339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0067</v>
      </c>
      <c r="T16" s="33" t="str">
        <f>IF(入力!P8="","",入力!P8)</f>
        <v>船橋市大穴南3-7-20</v>
      </c>
      <c r="U16" s="33" t="str">
        <f>IF(入力!AL7="","",入力!AL7)</f>
        <v>090</v>
      </c>
      <c r="V16" s="33" t="str">
        <f>IF(入力!AK8="","",入力!AK8)</f>
        <v>3420</v>
      </c>
      <c r="W16" s="33" t="str">
        <f>IF(入力!AP8="","",入力!AP8)</f>
        <v>0830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大坊</v>
      </c>
      <c r="D17" s="33" t="str">
        <f>IF(入力!E10="","",入力!E10)</f>
        <v>淳一</v>
      </c>
      <c r="E17" s="33" t="str">
        <f>IF(入力!C9="","",入力!C9)</f>
        <v>ダイボウ</v>
      </c>
      <c r="F17" s="33" t="str">
        <f>IF(入力!E9="","",入力!E9)</f>
        <v>ジュンイチ</v>
      </c>
      <c r="G17" s="33">
        <f>IF(入力!G9="","",入力!G9)</f>
        <v>518043209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0813</v>
      </c>
      <c r="T17" s="33" t="str">
        <f>IF(入力!P10="","",入力!P10)</f>
        <v>船橋市南三咲8-15-24</v>
      </c>
      <c r="U17" s="33" t="str">
        <f>IF(入力!AL9="","",入力!AL9)</f>
        <v>047</v>
      </c>
      <c r="V17" s="33" t="str">
        <f>IF(入力!AK10="","",入力!AK10)</f>
        <v>402</v>
      </c>
      <c r="W17" s="33" t="str">
        <f>IF(入力!AP10="","",入力!AP10)</f>
        <v>6296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本山</v>
      </c>
      <c r="D20" s="33" t="str">
        <f>IF(入力!E12="","",入力!E12)</f>
        <v>隆</v>
      </c>
      <c r="E20" s="33" t="str">
        <f>IF(入力!C11="","",入力!C11)</f>
        <v>モトヤマ</v>
      </c>
      <c r="F20" s="33" t="str">
        <f>IF(入力!E11="","",入力!E11)</f>
        <v>タカシ</v>
      </c>
      <c r="G20" s="33">
        <f>IF(入力!G11="","",入力!G11)</f>
        <v>514412993</v>
      </c>
      <c r="H20" s="33" t="str">
        <f>IF(入力!J11="","",入力!J11)</f>
        <v/>
      </c>
      <c r="I20" s="33">
        <f>IF(入力!M11="","",入力!M11)</f>
        <v>388759</v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0041</v>
      </c>
      <c r="T20" s="33" t="str">
        <f>IF(入力!P12="","",入力!P12)</f>
        <v>船橋市旭町2-3-57</v>
      </c>
      <c r="U20" s="33" t="str">
        <f>IF(入力!AL11="","",入力!AL11)</f>
        <v>047</v>
      </c>
      <c r="V20" s="33" t="str">
        <f>IF(入力!AK12="","",入力!AK12)</f>
        <v>779</v>
      </c>
      <c r="W20" s="33" t="str">
        <f>IF(入力!AP12="","",入力!AP12)</f>
        <v>0849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利昌</v>
      </c>
      <c r="E22" s="33" t="str">
        <f>IF(入力!C15="","",入力!C15)</f>
        <v>キムラ</v>
      </c>
      <c r="F22" s="33" t="str">
        <f>IF(入力!E15="","",入力!E15)</f>
        <v>トシマサ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0067</v>
      </c>
      <c r="T22" s="33" t="str">
        <f>IF(入力!P16="","",入力!P16)</f>
        <v>船橋市大穴南3-7-20</v>
      </c>
      <c r="U22" s="33" t="str">
        <f>IF(入力!AL15="","",入力!AL15)</f>
        <v>090</v>
      </c>
      <c r="V22" s="33" t="str">
        <f>IF(入力!AK16="","",入力!AK16)</f>
        <v>3420</v>
      </c>
      <c r="W22" s="33" t="str">
        <f>IF(入力!AP16="","",入力!AP16)</f>
        <v>0830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平林</v>
      </c>
      <c r="D23" s="33" t="str">
        <f>IF(入力!$E$14="","",入力!$E$14)</f>
        <v>麗央</v>
      </c>
      <c r="E23" s="33" t="str">
        <f>IF(入力!$C$13="","",入力!$C$13)</f>
        <v>ヒラバヤシ</v>
      </c>
      <c r="F23" s="33" t="str">
        <f>IF(入力!$E$13="","",入力!$E$13)</f>
        <v>レイオウ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大坊</v>
      </c>
      <c r="D24" s="75" t="str">
        <f>VLOOKUP($B$51,$A$53:$F$352,4)</f>
        <v>紗瑛</v>
      </c>
      <c r="E24" s="75" t="str">
        <f>VLOOKUP($B$51,$A$53:$F$352,5)</f>
        <v>ダイボウ</v>
      </c>
      <c r="F24" s="75" t="str">
        <f>VLOOKUP($B$51,$A$53:$F$352,6)</f>
        <v>サエ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大坊</v>
      </c>
      <c r="D53" s="33" t="str">
        <f>IF(入力!E26="","",入力!E26)</f>
        <v>紗瑛</v>
      </c>
      <c r="E53" s="33" t="str">
        <f>IF(入力!C25="","",入力!C25)</f>
        <v>ダイボウ</v>
      </c>
      <c r="F53" s="33" t="str">
        <f>IF(入力!E25="","",入力!E25)</f>
        <v>サエ</v>
      </c>
      <c r="G53" s="33">
        <f>IF(入力!M25="","",入力!M25)</f>
        <v>516845263</v>
      </c>
      <c r="H53" s="33" t="str">
        <f>IF(入力!I25="","",入力!I25)</f>
        <v>大穴北小学校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岡田</v>
      </c>
      <c r="D54" s="33" t="str">
        <f>IF(入力!E28="","",入力!E28)</f>
        <v>百香</v>
      </c>
      <c r="E54" s="33" t="str">
        <f>IF(入力!C27="","",入力!C27)</f>
        <v>オカダ</v>
      </c>
      <c r="F54" s="33" t="str">
        <f>IF(入力!E27="","",入力!E27)</f>
        <v>モモカ</v>
      </c>
      <c r="G54" s="33">
        <f>IF(入力!M27="","",入力!M27)</f>
        <v>515814813</v>
      </c>
      <c r="H54" s="33" t="str">
        <f>IF(入力!I27="","",入力!I27)</f>
        <v>谷津小学校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平林</v>
      </c>
      <c r="D55" s="33" t="str">
        <f>IF(入力!E30="","",入力!E30)</f>
        <v>優花</v>
      </c>
      <c r="E55" s="33" t="str">
        <f>IF(入力!C29="","",入力!C29)</f>
        <v>ヒラバヤシ</v>
      </c>
      <c r="F55" s="33" t="str">
        <f>IF(入力!E29="","",入力!E29)</f>
        <v>ユウカ</v>
      </c>
      <c r="G55" s="33">
        <f>IF(入力!M29="","",入力!M29)</f>
        <v>516991119</v>
      </c>
      <c r="H55" s="33" t="str">
        <f>IF(入力!I29="","",入力!I29)</f>
        <v>大穴北小学校</v>
      </c>
      <c r="I55" s="33">
        <f>IF(入力!G29="","",入力!G29)</f>
        <v>5</v>
      </c>
      <c r="J55" s="33">
        <f>IF(入力!P29="","",入力!P29)</f>
        <v>130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岡部</v>
      </c>
      <c r="D56" s="33" t="str">
        <f>IF(入力!E32="","",入力!E32)</f>
        <v>百花</v>
      </c>
      <c r="E56" s="33" t="str">
        <f>IF(入力!C31="","",入力!C31)</f>
        <v>オカベ</v>
      </c>
      <c r="F56" s="33" t="str">
        <f>IF(入力!E31="","",入力!E31)</f>
        <v>モモカ</v>
      </c>
      <c r="G56" s="33">
        <f>IF(入力!M31="","",入力!M31)</f>
        <v>515131661</v>
      </c>
      <c r="H56" s="33" t="str">
        <f>IF(入力!I31="","",入力!I31)</f>
        <v>大穴北小学校</v>
      </c>
      <c r="I56" s="33">
        <f>IF(入力!G31="","",入力!G31)</f>
        <v>4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齋藤</v>
      </c>
      <c r="D57" s="33" t="str">
        <f>IF(入力!E34="","",入力!E34)</f>
        <v>梨穂</v>
      </c>
      <c r="E57" s="33" t="str">
        <f>IF(入力!C33="","",入力!C33)</f>
        <v>サイトウ</v>
      </c>
      <c r="F57" s="33" t="str">
        <f>IF(入力!E33="","",入力!E33)</f>
        <v>リホ</v>
      </c>
      <c r="G57" s="33">
        <f>IF(入力!M33="","",入力!M33)</f>
        <v>518385750</v>
      </c>
      <c r="H57" s="33" t="str">
        <f>IF(入力!I33="","",入力!I33)</f>
        <v>大穴北小学校</v>
      </c>
      <c r="I57" s="33">
        <f>IF(入力!G33="","",入力!G33)</f>
        <v>4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植松</v>
      </c>
      <c r="D58" s="33" t="str">
        <f>IF(入力!E36="","",入力!E36)</f>
        <v>由侑莉</v>
      </c>
      <c r="E58" s="33" t="str">
        <f>IF(入力!C35="","",入力!C35)</f>
        <v>ウエマツ</v>
      </c>
      <c r="F58" s="33" t="str">
        <f>IF(入力!E35="","",入力!E35)</f>
        <v>ユウリ</v>
      </c>
      <c r="G58" s="33">
        <f>IF(入力!M35="","",入力!M35)</f>
        <v>518683719</v>
      </c>
      <c r="H58" s="33" t="str">
        <f>IF(入力!I35="","",入力!I35)</f>
        <v>大穴北小学校</v>
      </c>
      <c r="I58" s="33">
        <f>IF(入力!G35="","",入力!G35)</f>
        <v>4</v>
      </c>
      <c r="J58" s="33">
        <f>IF(入力!P35="","",入力!P35)</f>
        <v>125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菅野</v>
      </c>
      <c r="D59" s="33" t="str">
        <f>IF(入力!E38="","",入力!E38)</f>
        <v>実侑</v>
      </c>
      <c r="E59" s="33" t="str">
        <f>IF(入力!C37="","",入力!C37)</f>
        <v>カンノ</v>
      </c>
      <c r="F59" s="33" t="str">
        <f>IF(入力!E37="","",入力!E37)</f>
        <v>ミユウ</v>
      </c>
      <c r="G59" s="33">
        <f>IF(入力!M37="","",入力!M37)</f>
        <v>518039127</v>
      </c>
      <c r="H59" s="33" t="str">
        <f>IF(入力!I37="","",入力!I37)</f>
        <v>大穴北小学校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宮内</v>
      </c>
      <c r="D60" s="33" t="str">
        <f>IF(入力!E40="","",入力!E40)</f>
        <v>結愛</v>
      </c>
      <c r="E60" s="33" t="str">
        <f>IF(入力!C39="","",入力!C39)</f>
        <v>ミヤウチ</v>
      </c>
      <c r="F60" s="33" t="str">
        <f>IF(入力!E39="","",入力!E39)</f>
        <v>ユウナ</v>
      </c>
      <c r="G60" s="33">
        <f>IF(入力!M39="","",入力!M39)</f>
        <v>518192297</v>
      </c>
      <c r="H60" s="33" t="str">
        <f>IF(入力!I39="","",入力!I39)</f>
        <v>法典小学校</v>
      </c>
      <c r="I60" s="33">
        <f>IF(入力!G39="","",入力!G39)</f>
        <v>5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2020-01-24T01:41:17Z</dcterms:modified>
</cp:coreProperties>
</file>