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4385" yWindow="-15" windowWidth="14430" windowHeight="118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<sst xmlns="http://schemas.openxmlformats.org/spreadsheetml/2006/main" count="433" uniqueCount="305">
  <si>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</si>
  <si>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</si>
  <si>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</si>
  <si>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</si>
  <si>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</si>
  <si>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</si>
  <si>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</si>
  <si>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</si>
  <si>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</si>
  <si>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</si>
  <si>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</si>
  <si>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</si>
  <si>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</si>
  <si>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</si>
  <si>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</si>
  <si>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</si>
  <si>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</si>
  <si>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</si>
  <si>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</si>
  <si>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</si>
  <si>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</si>
  <si>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</si>
  <si>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</si>
  <si>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</si>
  <si>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</si>
  <si>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</si>
  <si>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</si>
  <si>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</si>
  <si>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</si>
  <si>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</si>
  <si>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</si>
  <si>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</si>
  <si>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</si>
  <si>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</si>
  <si>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</si>
  <si>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</si>
  <si>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</si>
  <si>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</si>
  <si>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</si>
  <si>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</si>
  <si>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</si>
  <si>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</si>
  <si>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</si>
  <si>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</si>
  <si>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</si>
  <si>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</si>
  <si>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</si>
  <si>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</si>
  <si>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</si>
  <si>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</si>
  <si>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</si>
  <si>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</si>
  <si>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</si>
  <si>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</si>
  <si>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</si>
  <si>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</si>
  <si>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</si>
  <si>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</si>
  <si>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</si>
  <si>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</si>
  <si>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</si>
  <si>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</si>
  <si>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</si>
  <si>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</si>
  <si>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</si>
  <si>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</si>
  <si>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</si>
  <si>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</si>
  <si>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</si>
  <si>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</si>
  <si>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</si>
  <si>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</si>
  <si>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</si>
  <si>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</si>
  <si>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</si>
  <si>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</si>
  <si>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</si>
  <si>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</si>
  <si>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</si>
  <si>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</si>
  <si>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</si>
  <si>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</si>
  <si>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</si>
  <si>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</si>
  <si>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</si>
  <si>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</si>
  <si>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</si>
  <si>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</si>
  <si>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</si>
  <si>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</si>
  <si>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</si>
  <si>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</si>
  <si>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</si>
  <si>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</si>
  <si>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</si>
  <si>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</si>
  <si>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</si>
  <si>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</si>
  <si>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</si>
  <si>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</si>
  <si>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</si>
  <si>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</si>
  <si>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</si>
  <si>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</si>
  <si>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</si>
  <si>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</si>
  <si>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</si>
  <si>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</si>
  <si>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</si>
  <si>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</si>
  <si>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</si>
  <si>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</si>
  <si>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</si>
  <si>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</si>
  <si>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</si>
  <si>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</si>
  <si>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</si>
  <si>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</si>
  <si>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</si>
  <si>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</si>
  <si>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</si>
  <si>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</si>
  <si>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</si>
  <si>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</si>
  <si>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</si>
  <si>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</si>
  <si>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</si>
  <si>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</si>
  <si>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</si>
  <si>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</si>
  <si>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</si>
  <si>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</si>
  <si>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</si>
  <si>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</si>
  <si>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</si>
  <si>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</si>
  <si>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</si>
  <si>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</si>
  <si>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</si>
  <si>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</si>
  <si>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</si>
  <si>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</si>
  <si>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</si>
  <si>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</si>
  <si>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</si>
  <si>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</si>
  <si>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</si>
  <si>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</si>
  <si>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</si>
  <si>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</si>
  <si>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</si>
  <si>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</si>
  <si>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</si>
  <si>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</si>
  <si>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</si>
  <si>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</si>
  <si>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</si>
  <si>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</si>
  <si>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</si>
  <si>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</si>
  <si>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</si>
  <si>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</si>
  <si>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</si>
  <si>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</si>
  <si>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</si>
  <si>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</si>
  <si>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</si>
  <si>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</si>
  <si>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</si>
  <si>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</si>
  <si>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</si>
  <si>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</si>
  <si>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</si>
  <si>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</si>
  <si>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</si>
  <si>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</si>
  <si>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</si>
  <si>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</si>
  <si>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</si>
  <si>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</si>
  <si>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</si>
  <si>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</si>
  <si>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</si>
  <si>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</si>
  <si>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</si>
  <si>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</si>
  <si>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</si>
  <si>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</si>
  <si>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</si>
  <si>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</si>
  <si>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</si>
  <si>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</si>
  <si>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</si>
  <si>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</si>
  <si>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</si>
  <si>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</si>
  <si>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</si>
  <si>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</si>
  <si>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</si>
  <si>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</si>
  <si>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</si>
  <si>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r>
      <rPr>
        <sz val="16"/>
        <color indexed="8"/>
        <rFont val="ＭＳ Ｐゴシック"/>
        <family val="3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</si>
  <si>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マキタ</t>
    <phoneticPr fontId="2"/>
  </si>
  <si>
    <t>ヒロシ</t>
    <phoneticPr fontId="2"/>
  </si>
  <si>
    <t>牧田</t>
    <phoneticPr fontId="2"/>
  </si>
  <si>
    <t>宏</t>
    <phoneticPr fontId="2"/>
  </si>
  <si>
    <t>ワタナベ</t>
    <phoneticPr fontId="2"/>
  </si>
  <si>
    <t>カズヨシ</t>
    <phoneticPr fontId="2"/>
  </si>
  <si>
    <t>渡邉</t>
    <phoneticPr fontId="2"/>
  </si>
  <si>
    <t>和義</t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</si>
  <si>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</si>
  <si>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</si>
  <si>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</si>
  <si>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</si>
  <si>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</si>
  <si>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</si>
  <si>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</si>
  <si>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</si>
  <si>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</si>
  <si>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</si>
  <si>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</si>
  <si>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</si>
  <si>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</si>
  <si>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</si>
  <si>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船橋市</t>
    <rPh sb="0" eb="3">
      <t>フナバシシ</t>
    </rPh>
    <phoneticPr fontId="2"/>
  </si>
  <si>
    <t>273</t>
    <phoneticPr fontId="2"/>
  </si>
  <si>
    <t>0045</t>
    <phoneticPr fontId="2"/>
  </si>
  <si>
    <t>047</t>
    <phoneticPr fontId="2"/>
  </si>
  <si>
    <t>船橋市山手3－8－3－301</t>
    <phoneticPr fontId="2"/>
  </si>
  <si>
    <t>船橋市上山町1－154－28</t>
    <phoneticPr fontId="2"/>
  </si>
  <si>
    <t>船橋市北本町1－10－3</t>
    <rPh sb="3" eb="4">
      <t>キタ</t>
    </rPh>
    <rPh sb="4" eb="6">
      <t>ホンチョウ</t>
    </rPh>
    <phoneticPr fontId="2"/>
  </si>
  <si>
    <t>273</t>
    <phoneticPr fontId="2"/>
  </si>
  <si>
    <t>0046</t>
    <phoneticPr fontId="2"/>
  </si>
  <si>
    <t>273</t>
    <phoneticPr fontId="2"/>
  </si>
  <si>
    <t>0864</t>
    <phoneticPr fontId="2"/>
  </si>
  <si>
    <t>437</t>
    <phoneticPr fontId="2"/>
  </si>
  <si>
    <t>5345</t>
    <phoneticPr fontId="2"/>
  </si>
  <si>
    <t>047</t>
    <phoneticPr fontId="2"/>
  </si>
  <si>
    <t>303</t>
    <phoneticPr fontId="2"/>
  </si>
  <si>
    <t>1203</t>
    <phoneticPr fontId="2"/>
  </si>
  <si>
    <t>047</t>
    <phoneticPr fontId="2"/>
  </si>
  <si>
    <t>425</t>
    <phoneticPr fontId="2"/>
  </si>
  <si>
    <t>0275</t>
    <phoneticPr fontId="2"/>
  </si>
  <si>
    <t>0047</t>
    <phoneticPr fontId="2"/>
  </si>
  <si>
    <t>303</t>
    <phoneticPr fontId="2"/>
  </si>
  <si>
    <t>1771</t>
    <phoneticPr fontId="2"/>
  </si>
  <si>
    <t>船橋市藤原2-11-28</t>
    <rPh sb="0" eb="3">
      <t>フナバシシ</t>
    </rPh>
    <rPh sb="3" eb="5">
      <t>フジワラ</t>
    </rPh>
    <phoneticPr fontId="2"/>
  </si>
  <si>
    <t>080</t>
    <phoneticPr fontId="2"/>
  </si>
  <si>
    <t>タカハシ</t>
    <phoneticPr fontId="2"/>
  </si>
  <si>
    <t>ラン</t>
    <phoneticPr fontId="2"/>
  </si>
  <si>
    <t>中部小</t>
    <phoneticPr fontId="2"/>
  </si>
  <si>
    <t>高橋</t>
    <rPh sb="0" eb="2">
      <t>タカハシ</t>
    </rPh>
    <phoneticPr fontId="2"/>
  </si>
  <si>
    <t>蘭</t>
    <rPh sb="0" eb="1">
      <t>ラン</t>
    </rPh>
    <phoneticPr fontId="2"/>
  </si>
  <si>
    <t>ルカ</t>
    <phoneticPr fontId="2"/>
  </si>
  <si>
    <t>金杉小</t>
    <phoneticPr fontId="2"/>
  </si>
  <si>
    <t>渡邉</t>
    <rPh sb="0" eb="2">
      <t>ワタナベ</t>
    </rPh>
    <phoneticPr fontId="2"/>
  </si>
  <si>
    <t>瑠風</t>
    <rPh sb="0" eb="2">
      <t>ルカ</t>
    </rPh>
    <phoneticPr fontId="2"/>
  </si>
  <si>
    <t>マナベ</t>
    <phoneticPr fontId="2"/>
  </si>
  <si>
    <t>サエ</t>
    <phoneticPr fontId="2"/>
  </si>
  <si>
    <t>行田東小</t>
    <phoneticPr fontId="2"/>
  </si>
  <si>
    <t>真鍋</t>
    <rPh sb="0" eb="2">
      <t>マナベ</t>
    </rPh>
    <phoneticPr fontId="2"/>
  </si>
  <si>
    <t>紗英</t>
    <rPh sb="0" eb="2">
      <t>サエ</t>
    </rPh>
    <phoneticPr fontId="2"/>
  </si>
  <si>
    <t>タモツ</t>
    <phoneticPr fontId="2"/>
  </si>
  <si>
    <t>リノ</t>
    <phoneticPr fontId="2"/>
  </si>
  <si>
    <t>保</t>
    <rPh sb="0" eb="1">
      <t>タモ</t>
    </rPh>
    <phoneticPr fontId="2"/>
  </si>
  <si>
    <t>璃乃</t>
    <rPh sb="0" eb="2">
      <t>リノ</t>
    </rPh>
    <phoneticPr fontId="2"/>
  </si>
  <si>
    <t>コバヤシ</t>
    <phoneticPr fontId="2"/>
  </si>
  <si>
    <t>タキリ</t>
    <phoneticPr fontId="2"/>
  </si>
  <si>
    <t>小林</t>
    <rPh sb="0" eb="2">
      <t>コバヤシ</t>
    </rPh>
    <phoneticPr fontId="2"/>
  </si>
  <si>
    <t>多希理</t>
    <rPh sb="0" eb="2">
      <t>タキ</t>
    </rPh>
    <rPh sb="2" eb="3">
      <t>リ</t>
    </rPh>
    <phoneticPr fontId="2"/>
  </si>
  <si>
    <t>東習志野小</t>
    <rPh sb="0" eb="1">
      <t>ヒガシ</t>
    </rPh>
    <rPh sb="1" eb="4">
      <t>ナラシノ</t>
    </rPh>
    <rPh sb="4" eb="5">
      <t>ショウ</t>
    </rPh>
    <phoneticPr fontId="2"/>
  </si>
  <si>
    <t>海老原</t>
    <rPh sb="0" eb="3">
      <t>エビハラ</t>
    </rPh>
    <phoneticPr fontId="2"/>
  </si>
  <si>
    <t>ゆい</t>
    <phoneticPr fontId="2"/>
  </si>
  <si>
    <t>エビハラ</t>
    <phoneticPr fontId="2"/>
  </si>
  <si>
    <t>ユイ</t>
    <phoneticPr fontId="2"/>
  </si>
  <si>
    <t>海神小</t>
    <rPh sb="0" eb="2">
      <t>カイジン</t>
    </rPh>
    <rPh sb="2" eb="3">
      <t>ショウ</t>
    </rPh>
    <phoneticPr fontId="2"/>
  </si>
  <si>
    <t>松崎</t>
    <rPh sb="0" eb="2">
      <t>マツザキ</t>
    </rPh>
    <phoneticPr fontId="2"/>
  </si>
  <si>
    <t>優</t>
    <rPh sb="0" eb="1">
      <t>ユウ</t>
    </rPh>
    <phoneticPr fontId="2"/>
  </si>
  <si>
    <t>竹之内</t>
    <rPh sb="0" eb="3">
      <t>タケノウチ</t>
    </rPh>
    <phoneticPr fontId="2"/>
  </si>
  <si>
    <t>瑠菜</t>
    <rPh sb="0" eb="2">
      <t>ルナ</t>
    </rPh>
    <phoneticPr fontId="2"/>
  </si>
  <si>
    <t>璃和</t>
    <phoneticPr fontId="2"/>
  </si>
  <si>
    <t>原</t>
    <phoneticPr fontId="2"/>
  </si>
  <si>
    <t>瑞希</t>
    <phoneticPr fontId="2"/>
  </si>
  <si>
    <t>明希乃</t>
    <phoneticPr fontId="2"/>
  </si>
  <si>
    <t>虹羽</t>
    <phoneticPr fontId="2"/>
  </si>
  <si>
    <t>細川</t>
    <phoneticPr fontId="2"/>
  </si>
  <si>
    <t>畑</t>
    <phoneticPr fontId="2"/>
  </si>
  <si>
    <t>マツザキ</t>
    <phoneticPr fontId="2"/>
  </si>
  <si>
    <t>ユウ</t>
    <phoneticPr fontId="2"/>
  </si>
  <si>
    <t>タケノウチ</t>
    <phoneticPr fontId="2"/>
  </si>
  <si>
    <t>ルナ</t>
    <phoneticPr fontId="2"/>
  </si>
  <si>
    <t>ワタナベ</t>
    <phoneticPr fontId="2"/>
  </si>
  <si>
    <t>リナ</t>
    <phoneticPr fontId="2"/>
  </si>
  <si>
    <t>ハラ</t>
    <phoneticPr fontId="2"/>
  </si>
  <si>
    <t>ミズキ</t>
    <phoneticPr fontId="2"/>
  </si>
  <si>
    <t>ホソカワ</t>
    <phoneticPr fontId="2"/>
  </si>
  <si>
    <t>アキノ</t>
    <phoneticPr fontId="2"/>
  </si>
  <si>
    <t>ハタ</t>
    <phoneticPr fontId="2"/>
  </si>
  <si>
    <t>コハネ</t>
    <phoneticPr fontId="2"/>
  </si>
  <si>
    <t>葛飾小</t>
    <rPh sb="0" eb="2">
      <t>カツシカ</t>
    </rPh>
    <rPh sb="2" eb="3">
      <t>ショウ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</si>
  <si>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</si>
  <si>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金杉小</t>
    <rPh sb="0" eb="2">
      <t>カナスギ</t>
    </rPh>
    <rPh sb="2" eb="3">
      <t>ショウ</t>
    </rPh>
    <phoneticPr fontId="2"/>
  </si>
  <si>
    <t>塚田小</t>
    <rPh sb="0" eb="2">
      <t>ツカダ</t>
    </rPh>
    <rPh sb="2" eb="3">
      <t>ショウ</t>
    </rPh>
    <phoneticPr fontId="2"/>
  </si>
  <si>
    <t>①</t>
    <phoneticPr fontId="2"/>
  </si>
  <si>
    <t>新チームは少し大きな選手もいますが、やっぱり小さいチームです。サーブはいろいろやってますが、そんなに強くないです。声を出してるつもりですが、声出てない！って言われてます。こんな私達ですが、これからのチームってことで・・・応援お願いします！</t>
    <rPh sb="0" eb="1">
      <t>シン</t>
    </rPh>
    <rPh sb="5" eb="6">
      <t>スコ</t>
    </rPh>
    <rPh sb="7" eb="8">
      <t>オオ</t>
    </rPh>
    <rPh sb="10" eb="12">
      <t>センシュ</t>
    </rPh>
    <rPh sb="22" eb="23">
      <t>チイ</t>
    </rPh>
    <rPh sb="50" eb="51">
      <t>ツヨ</t>
    </rPh>
    <rPh sb="57" eb="58">
      <t>コエ</t>
    </rPh>
    <rPh sb="59" eb="60">
      <t>ダ</t>
    </rPh>
    <rPh sb="70" eb="71">
      <t>コエ</t>
    </rPh>
    <rPh sb="71" eb="72">
      <t>デ</t>
    </rPh>
    <rPh sb="78" eb="79">
      <t>イ</t>
    </rPh>
    <rPh sb="88" eb="90">
      <t>ワタシタチ</t>
    </rPh>
    <rPh sb="110" eb="112">
      <t>オウエン</t>
    </rPh>
    <rPh sb="113" eb="114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</si>
</sst>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1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2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topLeftCell="A33" zoomScaleNormal="100" zoomScaleSheetLayoutView="100" workbookViewId="0">
      <selection activeCell="AX49" sqref="AX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7" t="s">
        <v>189</v>
      </c>
      <c r="B2" s="228"/>
      <c r="C2" s="435" t="s">
        <v>200</v>
      </c>
      <c r="D2" s="229"/>
      <c r="E2" s="229"/>
      <c r="F2" s="229"/>
      <c r="G2" s="229"/>
      <c r="H2" s="229"/>
      <c r="I2" s="230"/>
      <c r="J2" s="87" t="s">
        <v>187</v>
      </c>
      <c r="K2" s="88"/>
      <c r="L2" s="88"/>
      <c r="M2" s="88"/>
      <c r="N2" s="88"/>
      <c r="O2" s="89"/>
      <c r="P2" s="87" t="s">
        <v>165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169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233" t="s">
        <v>201</v>
      </c>
      <c r="D3" s="234"/>
      <c r="E3" s="234"/>
      <c r="F3" s="234"/>
      <c r="G3" s="234"/>
      <c r="H3" s="234"/>
      <c r="I3" s="235"/>
      <c r="J3" s="84" t="s">
        <v>159</v>
      </c>
      <c r="K3" s="85"/>
      <c r="L3" s="85"/>
      <c r="M3" s="85"/>
      <c r="N3" s="85"/>
      <c r="O3" s="86"/>
      <c r="P3" s="191" t="s">
        <v>224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178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9" t="s">
        <v>191</v>
      </c>
      <c r="B4" s="130"/>
      <c r="C4" s="120">
        <v>430799524</v>
      </c>
      <c r="D4" s="121"/>
      <c r="E4" s="121"/>
      <c r="F4" s="121"/>
      <c r="G4" s="121"/>
      <c r="H4" s="121"/>
      <c r="I4" s="122"/>
      <c r="J4" s="136" t="s">
        <v>185</v>
      </c>
      <c r="K4" s="137"/>
      <c r="L4" s="137"/>
      <c r="M4" s="137"/>
      <c r="N4" s="137"/>
      <c r="O4" s="138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1" t="s">
        <v>184</v>
      </c>
      <c r="B5" s="132"/>
      <c r="C5" s="123"/>
      <c r="D5" s="124"/>
      <c r="E5" s="124"/>
      <c r="F5" s="124"/>
      <c r="G5" s="124"/>
      <c r="H5" s="124"/>
      <c r="I5" s="125"/>
      <c r="J5" s="139">
        <v>21013</v>
      </c>
      <c r="K5" s="139"/>
      <c r="L5" s="139"/>
      <c r="M5" s="139"/>
      <c r="N5" s="139"/>
      <c r="O5" s="139"/>
      <c r="P5" s="188" t="s">
        <v>222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40" t="s">
        <v>223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117" t="s">
        <v>148</v>
      </c>
      <c r="B6" s="116"/>
      <c r="C6" s="178" t="s">
        <v>175</v>
      </c>
      <c r="D6" s="179"/>
      <c r="E6" s="180" t="s">
        <v>176</v>
      </c>
      <c r="F6" s="181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117"/>
      <c r="B7" s="116"/>
      <c r="C7" s="436" t="s">
        <v>202</v>
      </c>
      <c r="D7" s="108"/>
      <c r="E7" s="437" t="s">
        <v>203</v>
      </c>
      <c r="F7" s="109"/>
      <c r="G7" s="111">
        <v>506063199</v>
      </c>
      <c r="H7" s="111"/>
      <c r="I7" s="111"/>
      <c r="J7" s="111">
        <v>18527</v>
      </c>
      <c r="K7" s="111"/>
      <c r="L7" s="111"/>
      <c r="M7" s="111"/>
      <c r="N7" s="111"/>
      <c r="O7" s="111"/>
      <c r="P7" s="77" t="s">
        <v>72</v>
      </c>
      <c r="Q7" s="78"/>
      <c r="R7" s="134" t="s">
        <v>225</v>
      </c>
      <c r="S7" s="134"/>
      <c r="T7" s="134"/>
      <c r="U7" s="134"/>
      <c r="V7" s="50" t="s">
        <v>73</v>
      </c>
      <c r="W7" s="133" t="s">
        <v>226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58" t="s">
        <v>74</v>
      </c>
      <c r="AL7" s="140" t="s">
        <v>227</v>
      </c>
      <c r="AM7" s="140"/>
      <c r="AN7" s="140"/>
      <c r="AO7" s="140"/>
      <c r="AP7" s="140"/>
      <c r="AQ7" s="140"/>
      <c r="AR7" s="140"/>
      <c r="AS7" s="59" t="s">
        <v>75</v>
      </c>
      <c r="AT7" s="245">
        <v>56</v>
      </c>
    </row>
    <row r="8" spans="1:51" ht="18" customHeight="1">
      <c r="A8" s="117"/>
      <c r="B8" s="116"/>
      <c r="C8" s="438" t="s">
        <v>204</v>
      </c>
      <c r="D8" s="113"/>
      <c r="E8" s="439" t="s">
        <v>205</v>
      </c>
      <c r="F8" s="114"/>
      <c r="G8" s="111"/>
      <c r="H8" s="111"/>
      <c r="I8" s="111"/>
      <c r="J8" s="111"/>
      <c r="K8" s="111"/>
      <c r="L8" s="111"/>
      <c r="M8" s="111"/>
      <c r="N8" s="111"/>
      <c r="O8" s="111"/>
      <c r="P8" s="141" t="s">
        <v>228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3" t="s">
        <v>235</v>
      </c>
      <c r="AL8" s="144"/>
      <c r="AM8" s="144"/>
      <c r="AN8" s="144"/>
      <c r="AO8" s="60" t="s">
        <v>76</v>
      </c>
      <c r="AP8" s="144" t="s">
        <v>236</v>
      </c>
      <c r="AQ8" s="144"/>
      <c r="AR8" s="144"/>
      <c r="AS8" s="145"/>
      <c r="AT8" s="245"/>
    </row>
    <row r="9" spans="1:51" ht="14.45" customHeight="1">
      <c r="A9" s="117" t="s">
        <v>150</v>
      </c>
      <c r="B9" s="116"/>
      <c r="C9" s="436" t="s">
        <v>206</v>
      </c>
      <c r="D9" s="108"/>
      <c r="E9" s="437" t="s">
        <v>207</v>
      </c>
      <c r="F9" s="109"/>
      <c r="G9" s="111">
        <v>506064479</v>
      </c>
      <c r="H9" s="111"/>
      <c r="I9" s="111"/>
      <c r="J9" s="111"/>
      <c r="K9" s="111"/>
      <c r="L9" s="111"/>
      <c r="M9" s="111"/>
      <c r="N9" s="111"/>
      <c r="O9" s="111"/>
      <c r="P9" s="77" t="s">
        <v>72</v>
      </c>
      <c r="Q9" s="78"/>
      <c r="R9" s="134" t="s">
        <v>231</v>
      </c>
      <c r="S9" s="134"/>
      <c r="T9" s="134"/>
      <c r="U9" s="134"/>
      <c r="V9" s="50" t="s">
        <v>73</v>
      </c>
      <c r="W9" s="133" t="s">
        <v>232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5"/>
      <c r="AK9" s="58" t="s">
        <v>193</v>
      </c>
      <c r="AL9" s="140" t="s">
        <v>237</v>
      </c>
      <c r="AM9" s="140"/>
      <c r="AN9" s="140"/>
      <c r="AO9" s="140"/>
      <c r="AP9" s="140"/>
      <c r="AQ9" s="140"/>
      <c r="AR9" s="140"/>
      <c r="AS9" s="59" t="s">
        <v>194</v>
      </c>
      <c r="AT9" s="246">
        <v>47</v>
      </c>
    </row>
    <row r="10" spans="1:51" ht="18" customHeight="1">
      <c r="A10" s="117"/>
      <c r="B10" s="116"/>
      <c r="C10" s="438" t="s">
        <v>208</v>
      </c>
      <c r="D10" s="113"/>
      <c r="E10" s="439" t="s">
        <v>209</v>
      </c>
      <c r="F10" s="114"/>
      <c r="G10" s="111"/>
      <c r="H10" s="111"/>
      <c r="I10" s="111"/>
      <c r="J10" s="111"/>
      <c r="K10" s="111"/>
      <c r="L10" s="111"/>
      <c r="M10" s="111"/>
      <c r="N10" s="111"/>
      <c r="O10" s="111"/>
      <c r="P10" s="141" t="s">
        <v>229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82"/>
      <c r="AK10" s="143" t="s">
        <v>238</v>
      </c>
      <c r="AL10" s="144"/>
      <c r="AM10" s="144"/>
      <c r="AN10" s="144"/>
      <c r="AO10" s="60" t="s">
        <v>195</v>
      </c>
      <c r="AP10" s="144" t="s">
        <v>239</v>
      </c>
      <c r="AQ10" s="144"/>
      <c r="AR10" s="144"/>
      <c r="AS10" s="145"/>
      <c r="AT10" s="246"/>
    </row>
    <row r="11" spans="1:51" ht="14.45" customHeight="1">
      <c r="A11" s="117" t="s">
        <v>151</v>
      </c>
      <c r="B11" s="116"/>
      <c r="C11" s="436" t="s">
        <v>210</v>
      </c>
      <c r="D11" s="108"/>
      <c r="E11" s="437" t="s">
        <v>211</v>
      </c>
      <c r="F11" s="109"/>
      <c r="G11" s="111">
        <v>506063767</v>
      </c>
      <c r="H11" s="111"/>
      <c r="I11" s="111"/>
      <c r="J11" s="111"/>
      <c r="K11" s="111"/>
      <c r="L11" s="111"/>
      <c r="M11" s="111"/>
      <c r="N11" s="111"/>
      <c r="O11" s="111"/>
      <c r="P11" s="77" t="s">
        <v>72</v>
      </c>
      <c r="Q11" s="78"/>
      <c r="R11" s="134" t="s">
        <v>233</v>
      </c>
      <c r="S11" s="134"/>
      <c r="T11" s="134"/>
      <c r="U11" s="134"/>
      <c r="V11" s="50" t="s">
        <v>73</v>
      </c>
      <c r="W11" s="133" t="s">
        <v>234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5"/>
      <c r="AK11" s="58" t="s">
        <v>193</v>
      </c>
      <c r="AL11" s="140" t="s">
        <v>240</v>
      </c>
      <c r="AM11" s="140"/>
      <c r="AN11" s="140"/>
      <c r="AO11" s="140"/>
      <c r="AP11" s="140"/>
      <c r="AQ11" s="140"/>
      <c r="AR11" s="140"/>
      <c r="AS11" s="59" t="s">
        <v>194</v>
      </c>
      <c r="AT11" s="246">
        <v>44</v>
      </c>
    </row>
    <row r="12" spans="1:51" ht="18" customHeight="1">
      <c r="A12" s="117"/>
      <c r="B12" s="116"/>
      <c r="C12" s="438" t="s">
        <v>212</v>
      </c>
      <c r="D12" s="113"/>
      <c r="E12" s="439" t="s">
        <v>213</v>
      </c>
      <c r="F12" s="114"/>
      <c r="G12" s="111"/>
      <c r="H12" s="111"/>
      <c r="I12" s="111"/>
      <c r="J12" s="111"/>
      <c r="K12" s="111"/>
      <c r="L12" s="111"/>
      <c r="M12" s="111"/>
      <c r="N12" s="111"/>
      <c r="O12" s="111"/>
      <c r="P12" s="141" t="s">
        <v>230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82"/>
      <c r="AK12" s="143" t="s">
        <v>241</v>
      </c>
      <c r="AL12" s="144"/>
      <c r="AM12" s="144"/>
      <c r="AN12" s="144"/>
      <c r="AO12" s="60" t="s">
        <v>195</v>
      </c>
      <c r="AP12" s="144" t="s">
        <v>242</v>
      </c>
      <c r="AQ12" s="144"/>
      <c r="AR12" s="144"/>
      <c r="AS12" s="145"/>
      <c r="AT12" s="246"/>
    </row>
    <row r="13" spans="1:51" ht="15" customHeight="1">
      <c r="A13" s="117" t="s">
        <v>152</v>
      </c>
      <c r="B13" s="116"/>
      <c r="C13" s="436" t="s">
        <v>214</v>
      </c>
      <c r="D13" s="108"/>
      <c r="E13" s="437" t="s">
        <v>215</v>
      </c>
      <c r="F13" s="109"/>
      <c r="G13" s="112"/>
      <c r="H13" s="112"/>
      <c r="I13" s="112"/>
      <c r="J13" s="112"/>
      <c r="K13" s="112"/>
      <c r="L13" s="112"/>
      <c r="M13" s="112"/>
      <c r="N13" s="112"/>
      <c r="O13" s="112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7"/>
    </row>
    <row r="14" spans="1:51" ht="18" customHeight="1">
      <c r="A14" s="117"/>
      <c r="B14" s="116"/>
      <c r="C14" s="438" t="s">
        <v>216</v>
      </c>
      <c r="D14" s="113"/>
      <c r="E14" s="439" t="s">
        <v>217</v>
      </c>
      <c r="F14" s="114"/>
      <c r="G14" s="112"/>
      <c r="H14" s="112"/>
      <c r="I14" s="112"/>
      <c r="J14" s="112"/>
      <c r="K14" s="112"/>
      <c r="L14" s="112"/>
      <c r="M14" s="112"/>
      <c r="N14" s="112"/>
      <c r="O14" s="112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7"/>
    </row>
    <row r="15" spans="1:51" ht="15" customHeight="1">
      <c r="A15" s="126" t="s">
        <v>166</v>
      </c>
      <c r="B15" s="116"/>
      <c r="C15" s="436" t="s">
        <v>218</v>
      </c>
      <c r="D15" s="108"/>
      <c r="E15" s="437" t="s">
        <v>219</v>
      </c>
      <c r="F15" s="109"/>
      <c r="G15" s="112"/>
      <c r="H15" s="112"/>
      <c r="I15" s="112"/>
      <c r="J15" s="112"/>
      <c r="K15" s="112"/>
      <c r="L15" s="112"/>
      <c r="M15" s="112"/>
      <c r="N15" s="112"/>
      <c r="O15" s="112"/>
      <c r="P15" s="77" t="s">
        <v>72</v>
      </c>
      <c r="Q15" s="78"/>
      <c r="R15" s="134" t="s">
        <v>233</v>
      </c>
      <c r="S15" s="134"/>
      <c r="T15" s="134"/>
      <c r="U15" s="134"/>
      <c r="V15" s="49" t="s">
        <v>73</v>
      </c>
      <c r="W15" s="133" t="s">
        <v>243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5"/>
      <c r="AK15" s="58" t="s">
        <v>193</v>
      </c>
      <c r="AL15" s="140" t="s">
        <v>237</v>
      </c>
      <c r="AM15" s="140"/>
      <c r="AN15" s="140"/>
      <c r="AO15" s="140"/>
      <c r="AP15" s="140"/>
      <c r="AQ15" s="140"/>
      <c r="AR15" s="140"/>
      <c r="AS15" s="59" t="s">
        <v>194</v>
      </c>
      <c r="AT15" s="246">
        <v>53</v>
      </c>
    </row>
    <row r="16" spans="1:51" ht="18" customHeight="1">
      <c r="A16" s="117"/>
      <c r="B16" s="116"/>
      <c r="C16" s="438" t="s">
        <v>220</v>
      </c>
      <c r="D16" s="113"/>
      <c r="E16" s="439" t="s">
        <v>221</v>
      </c>
      <c r="F16" s="114"/>
      <c r="G16" s="112"/>
      <c r="H16" s="112"/>
      <c r="I16" s="112"/>
      <c r="J16" s="112"/>
      <c r="K16" s="112"/>
      <c r="L16" s="112"/>
      <c r="M16" s="112"/>
      <c r="N16" s="112"/>
      <c r="O16" s="112"/>
      <c r="P16" s="141" t="s">
        <v>246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82"/>
      <c r="AK16" s="143" t="s">
        <v>244</v>
      </c>
      <c r="AL16" s="144"/>
      <c r="AM16" s="144"/>
      <c r="AN16" s="144"/>
      <c r="AO16" s="60" t="s">
        <v>195</v>
      </c>
      <c r="AP16" s="144" t="s">
        <v>245</v>
      </c>
      <c r="AQ16" s="144"/>
      <c r="AR16" s="144"/>
      <c r="AS16" s="145"/>
      <c r="AT16" s="246"/>
    </row>
    <row r="17" spans="1:46">
      <c r="A17" s="117" t="s">
        <v>6</v>
      </c>
      <c r="B17" s="116"/>
      <c r="C17" s="149" t="str">
        <f>IF(P16="","",P16)</f>
        <v>船橋市藤原2-11-28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7"/>
      <c r="B18" s="116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7" t="s">
        <v>7</v>
      </c>
      <c r="B19" s="116"/>
      <c r="C19" s="149" t="str">
        <f>IF(AL15="","",AL15&amp;"-"&amp;AK16&amp;"-"&amp;AP16)</f>
        <v>047-303-1771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7"/>
      <c r="B20" s="116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7" t="s">
        <v>153</v>
      </c>
      <c r="B21" s="116"/>
      <c r="C21" s="441" t="s">
        <v>247</v>
      </c>
      <c r="D21" s="79"/>
      <c r="E21" s="79">
        <v>9692</v>
      </c>
      <c r="F21" s="79"/>
      <c r="G21" s="79">
        <v>1771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7"/>
      <c r="B22" s="128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8" t="s">
        <v>198</v>
      </c>
      <c r="B23" s="115" t="s">
        <v>154</v>
      </c>
      <c r="C23" s="150" t="s">
        <v>173</v>
      </c>
      <c r="D23" s="151"/>
      <c r="E23" s="152" t="s">
        <v>174</v>
      </c>
      <c r="F23" s="153"/>
      <c r="G23" s="115" t="s">
        <v>155</v>
      </c>
      <c r="H23" s="115"/>
      <c r="I23" s="115" t="s">
        <v>156</v>
      </c>
      <c r="J23" s="115"/>
      <c r="K23" s="115"/>
      <c r="L23" s="115"/>
      <c r="M23" s="115" t="s">
        <v>157</v>
      </c>
      <c r="N23" s="115"/>
      <c r="O23" s="115"/>
      <c r="P23" s="242" t="s">
        <v>167</v>
      </c>
      <c r="Q23" s="115"/>
      <c r="R23" s="115"/>
      <c r="S23" s="115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116"/>
      <c r="C24" s="160" t="s">
        <v>171</v>
      </c>
      <c r="D24" s="161"/>
      <c r="E24" s="162" t="s">
        <v>172</v>
      </c>
      <c r="F24" s="163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4"/>
      <c r="U24" s="1"/>
      <c r="V24" s="1"/>
      <c r="W24" s="1"/>
      <c r="X24" s="1"/>
      <c r="Y24" s="146" t="s">
        <v>168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66" t="s">
        <v>303</v>
      </c>
      <c r="C25" s="436" t="s">
        <v>248</v>
      </c>
      <c r="D25" s="108"/>
      <c r="E25" s="437" t="s">
        <v>249</v>
      </c>
      <c r="F25" s="109"/>
      <c r="G25" s="90">
        <v>5</v>
      </c>
      <c r="H25" s="92"/>
      <c r="I25" s="442" t="s">
        <v>250</v>
      </c>
      <c r="J25" s="91"/>
      <c r="K25" s="91"/>
      <c r="L25" s="92"/>
      <c r="M25" s="90">
        <v>511378152</v>
      </c>
      <c r="N25" s="91"/>
      <c r="O25" s="92"/>
      <c r="P25" s="90">
        <v>135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8" t="s">
        <v>251</v>
      </c>
      <c r="D26" s="113"/>
      <c r="E26" s="439" t="s">
        <v>252</v>
      </c>
      <c r="F26" s="114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43" t="s">
        <v>206</v>
      </c>
      <c r="D27" s="444"/>
      <c r="E27" s="445" t="s">
        <v>253</v>
      </c>
      <c r="F27" s="446"/>
      <c r="G27" s="90">
        <v>5</v>
      </c>
      <c r="H27" s="92"/>
      <c r="I27" s="442" t="s">
        <v>254</v>
      </c>
      <c r="J27" s="447"/>
      <c r="K27" s="447"/>
      <c r="L27" s="448"/>
      <c r="M27" s="90">
        <v>514595902</v>
      </c>
      <c r="N27" s="91"/>
      <c r="O27" s="92"/>
      <c r="P27" s="90">
        <v>153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9" t="s">
        <v>255</v>
      </c>
      <c r="D28" s="450"/>
      <c r="E28" s="451" t="s">
        <v>256</v>
      </c>
      <c r="F28" s="452"/>
      <c r="G28" s="93"/>
      <c r="H28" s="95"/>
      <c r="I28" s="453"/>
      <c r="J28" s="454"/>
      <c r="K28" s="454"/>
      <c r="L28" s="45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6" t="s">
        <v>257</v>
      </c>
      <c r="D29" s="108"/>
      <c r="E29" s="437" t="s">
        <v>258</v>
      </c>
      <c r="F29" s="109"/>
      <c r="G29" s="90">
        <v>5</v>
      </c>
      <c r="H29" s="92"/>
      <c r="I29" s="442" t="s">
        <v>259</v>
      </c>
      <c r="J29" s="91"/>
      <c r="K29" s="91"/>
      <c r="L29" s="92"/>
      <c r="M29" s="90">
        <v>515887352</v>
      </c>
      <c r="N29" s="91"/>
      <c r="O29" s="92"/>
      <c r="P29" s="90">
        <v>151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8" t="s">
        <v>260</v>
      </c>
      <c r="D30" s="113"/>
      <c r="E30" s="439" t="s">
        <v>261</v>
      </c>
      <c r="F30" s="114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6" t="s">
        <v>266</v>
      </c>
      <c r="D31" s="108"/>
      <c r="E31" s="437" t="s">
        <v>267</v>
      </c>
      <c r="F31" s="109"/>
      <c r="G31" s="90">
        <v>5</v>
      </c>
      <c r="H31" s="92"/>
      <c r="I31" s="442" t="s">
        <v>270</v>
      </c>
      <c r="J31" s="91"/>
      <c r="K31" s="91"/>
      <c r="L31" s="92"/>
      <c r="M31" s="90">
        <v>515687012</v>
      </c>
      <c r="N31" s="91"/>
      <c r="O31" s="92"/>
      <c r="P31" s="90">
        <v>161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8" t="s">
        <v>268</v>
      </c>
      <c r="D32" s="113"/>
      <c r="E32" s="439" t="s">
        <v>269</v>
      </c>
      <c r="F32" s="114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6" t="s">
        <v>197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6" t="s">
        <v>273</v>
      </c>
      <c r="D33" s="108"/>
      <c r="E33" s="437" t="s">
        <v>274</v>
      </c>
      <c r="F33" s="109"/>
      <c r="G33" s="90">
        <v>5</v>
      </c>
      <c r="H33" s="92"/>
      <c r="I33" s="442" t="s">
        <v>275</v>
      </c>
      <c r="J33" s="91"/>
      <c r="K33" s="91"/>
      <c r="L33" s="92"/>
      <c r="M33" s="90">
        <v>513997228</v>
      </c>
      <c r="N33" s="91"/>
      <c r="O33" s="92"/>
      <c r="P33" s="90">
        <v>145</v>
      </c>
      <c r="Q33" s="91"/>
      <c r="R33" s="91"/>
      <c r="S33" s="91"/>
      <c r="T33" s="96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8" t="s">
        <v>271</v>
      </c>
      <c r="D34" s="113"/>
      <c r="E34" s="439" t="s">
        <v>272</v>
      </c>
      <c r="F34" s="114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6" t="s">
        <v>262</v>
      </c>
      <c r="D35" s="108"/>
      <c r="E35" s="437" t="s">
        <v>263</v>
      </c>
      <c r="F35" s="109"/>
      <c r="G35" s="90">
        <v>4</v>
      </c>
      <c r="H35" s="92"/>
      <c r="I35" s="442" t="s">
        <v>259</v>
      </c>
      <c r="J35" s="91"/>
      <c r="K35" s="91"/>
      <c r="L35" s="92"/>
      <c r="M35" s="90">
        <v>513490686</v>
      </c>
      <c r="N35" s="91"/>
      <c r="O35" s="92"/>
      <c r="P35" s="90">
        <v>142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8" t="s">
        <v>264</v>
      </c>
      <c r="D36" s="113"/>
      <c r="E36" s="439" t="s">
        <v>265</v>
      </c>
      <c r="F36" s="114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58" t="s">
        <v>287</v>
      </c>
      <c r="D37" s="459"/>
      <c r="E37" s="460" t="s">
        <v>288</v>
      </c>
      <c r="F37" s="461"/>
      <c r="G37" s="462">
        <v>4</v>
      </c>
      <c r="H37" s="463"/>
      <c r="I37" s="465" t="s">
        <v>299</v>
      </c>
      <c r="J37" s="464"/>
      <c r="K37" s="464"/>
      <c r="L37" s="463"/>
      <c r="M37" s="462">
        <v>516971103</v>
      </c>
      <c r="N37" s="464"/>
      <c r="O37" s="463"/>
      <c r="P37" s="90">
        <v>137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8" t="s">
        <v>276</v>
      </c>
      <c r="D38" s="113"/>
      <c r="E38" s="439" t="s">
        <v>277</v>
      </c>
      <c r="F38" s="114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6" t="s">
        <v>289</v>
      </c>
      <c r="D39" s="108"/>
      <c r="E39" s="437" t="s">
        <v>290</v>
      </c>
      <c r="F39" s="109"/>
      <c r="G39" s="90">
        <v>4</v>
      </c>
      <c r="H39" s="92"/>
      <c r="I39" s="442" t="s">
        <v>300</v>
      </c>
      <c r="J39" s="91"/>
      <c r="K39" s="91"/>
      <c r="L39" s="92"/>
      <c r="M39" s="90">
        <v>516971093</v>
      </c>
      <c r="N39" s="91"/>
      <c r="O39" s="92"/>
      <c r="P39" s="90">
        <v>127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8" t="s">
        <v>278</v>
      </c>
      <c r="D40" s="113"/>
      <c r="E40" s="439" t="s">
        <v>279</v>
      </c>
      <c r="F40" s="114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6" t="s">
        <v>291</v>
      </c>
      <c r="D41" s="108"/>
      <c r="E41" s="437" t="s">
        <v>292</v>
      </c>
      <c r="F41" s="109"/>
      <c r="G41" s="90">
        <v>3</v>
      </c>
      <c r="H41" s="92"/>
      <c r="I41" s="442" t="s">
        <v>301</v>
      </c>
      <c r="J41" s="91"/>
      <c r="K41" s="91"/>
      <c r="L41" s="92"/>
      <c r="M41" s="90">
        <v>514595922</v>
      </c>
      <c r="N41" s="91"/>
      <c r="O41" s="92"/>
      <c r="P41" s="90">
        <v>135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8" t="s">
        <v>208</v>
      </c>
      <c r="D42" s="113"/>
      <c r="E42" s="439" t="s">
        <v>280</v>
      </c>
      <c r="F42" s="114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6" t="s">
        <v>293</v>
      </c>
      <c r="D43" s="108"/>
      <c r="E43" s="437" t="s">
        <v>294</v>
      </c>
      <c r="F43" s="109"/>
      <c r="G43" s="90">
        <v>3</v>
      </c>
      <c r="H43" s="92"/>
      <c r="I43" s="442" t="s">
        <v>300</v>
      </c>
      <c r="J43" s="91"/>
      <c r="K43" s="91"/>
      <c r="L43" s="92"/>
      <c r="M43" s="90">
        <v>514784379</v>
      </c>
      <c r="N43" s="91"/>
      <c r="O43" s="92"/>
      <c r="P43" s="90">
        <v>141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8" t="s">
        <v>281</v>
      </c>
      <c r="D44" s="113"/>
      <c r="E44" s="439" t="s">
        <v>282</v>
      </c>
      <c r="F44" s="114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6" t="s">
        <v>295</v>
      </c>
      <c r="D45" s="108"/>
      <c r="E45" s="437" t="s">
        <v>296</v>
      </c>
      <c r="F45" s="109"/>
      <c r="G45" s="90">
        <v>3</v>
      </c>
      <c r="H45" s="92"/>
      <c r="I45" s="442" t="s">
        <v>302</v>
      </c>
      <c r="J45" s="91"/>
      <c r="K45" s="91"/>
      <c r="L45" s="92"/>
      <c r="M45" s="90">
        <v>515272491</v>
      </c>
      <c r="N45" s="91"/>
      <c r="O45" s="92"/>
      <c r="P45" s="90">
        <v>134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8" t="s">
        <v>285</v>
      </c>
      <c r="D46" s="113"/>
      <c r="E46" s="439" t="s">
        <v>283</v>
      </c>
      <c r="F46" s="114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6" t="s">
        <v>297</v>
      </c>
      <c r="D47" s="108"/>
      <c r="E47" s="437" t="s">
        <v>298</v>
      </c>
      <c r="F47" s="109"/>
      <c r="G47" s="90">
        <v>3</v>
      </c>
      <c r="H47" s="92"/>
      <c r="I47" s="442" t="s">
        <v>302</v>
      </c>
      <c r="J47" s="91"/>
      <c r="K47" s="91"/>
      <c r="L47" s="92"/>
      <c r="M47" s="90">
        <v>515887361</v>
      </c>
      <c r="N47" s="91"/>
      <c r="O47" s="92"/>
      <c r="P47" s="90">
        <v>136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456" t="s">
        <v>286</v>
      </c>
      <c r="D48" s="200"/>
      <c r="E48" s="457" t="s">
        <v>284</v>
      </c>
      <c r="F48" s="201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3"/>
      <c r="I49" s="202"/>
      <c r="J49" s="206"/>
      <c r="K49" s="206"/>
      <c r="L49" s="203"/>
      <c r="M49" s="202"/>
      <c r="N49" s="206"/>
      <c r="O49" s="203"/>
      <c r="P49" s="202"/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7"/>
      <c r="B50" s="212"/>
      <c r="C50" s="216"/>
      <c r="D50" s="217"/>
      <c r="E50" s="217"/>
      <c r="F50" s="218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7">
        <v>14</v>
      </c>
      <c r="B51" s="211"/>
      <c r="C51" s="213"/>
      <c r="D51" s="214"/>
      <c r="E51" s="214"/>
      <c r="F51" s="215"/>
      <c r="G51" s="202"/>
      <c r="H51" s="203"/>
      <c r="I51" s="202"/>
      <c r="J51" s="206"/>
      <c r="K51" s="206"/>
      <c r="L51" s="203"/>
      <c r="M51" s="202"/>
      <c r="N51" s="206"/>
      <c r="O51" s="203"/>
      <c r="P51" s="202"/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7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170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 t="s">
        <v>304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8">
        <f>LEN(A55)</f>
        <v>119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2" t="str">
        <f>IF(入力!C3="","",入力!C3)</f>
        <v>塚田JSC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3">
        <f>IF(入力!C4="","",IF(入力!C5="",入力!C4,入力!C4&amp;"　　"&amp;入力!C5))</f>
        <v>430799524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牧田　宏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506063199</v>
      </c>
      <c r="H7" s="260"/>
      <c r="I7" s="260"/>
      <c r="J7" s="260">
        <f>IF(入力!J7="","",入力!J7)</f>
        <v>18527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2</v>
      </c>
      <c r="B9" s="251"/>
      <c r="C9" s="263" t="str">
        <f>IF(入力!C10="","",入力!C10&amp;"　"&amp;入力!E10)</f>
        <v>渡邉　和義</v>
      </c>
      <c r="D9" s="264"/>
      <c r="E9" s="264"/>
      <c r="F9" s="264"/>
      <c r="G9" s="260">
        <f>IF(入力!G9="","",入力!G9)</f>
        <v>506064479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3</v>
      </c>
      <c r="B11" s="251"/>
      <c r="C11" s="263" t="str">
        <f>IF(入力!C12="","",入力!C12&amp;"　"&amp;入力!E12)</f>
        <v>松丸　剛士</v>
      </c>
      <c r="D11" s="264"/>
      <c r="E11" s="264"/>
      <c r="F11" s="264"/>
      <c r="G11" s="260">
        <f>IF(入力!G11="","",入力!G11)</f>
        <v>506063767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新堂　尚紀</v>
      </c>
      <c r="D13" s="264"/>
      <c r="E13" s="264"/>
      <c r="F13" s="264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1"/>
      <c r="B14" s="251"/>
      <c r="C14" s="265"/>
      <c r="D14" s="266"/>
      <c r="E14" s="266"/>
      <c r="F14" s="266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1" t="s">
        <v>5</v>
      </c>
      <c r="B15" s="251"/>
      <c r="C15" s="263" t="str">
        <f>IF(入力!C16="","",入力!C16&amp;"　"&amp;入力!E16)</f>
        <v>石井　竜男</v>
      </c>
      <c r="D15" s="264"/>
      <c r="E15" s="264"/>
      <c r="F15" s="261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1"/>
      <c r="B16" s="251"/>
      <c r="C16" s="265"/>
      <c r="D16" s="266"/>
      <c r="E16" s="266"/>
      <c r="F16" s="26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>
      <c r="A17" s="251" t="s">
        <v>6</v>
      </c>
      <c r="B17" s="251"/>
      <c r="C17" s="252" t="str">
        <f>IF(入力!C17="","",入力!C17&amp;"　"&amp;入力!E17)</f>
        <v>船橋市藤原2-11-28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047-303-1771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080－9692－1771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高橋　蘭</v>
      </c>
      <c r="D25" s="264"/>
      <c r="E25" s="264"/>
      <c r="F25" s="264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中部小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511378152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渡邉　瑠風</v>
      </c>
      <c r="D27" s="264"/>
      <c r="E27" s="264"/>
      <c r="F27" s="264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金杉小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514595902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真鍋　紗英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行田東小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515887352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小林　多希理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東習志野小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515687012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海老原　ゆい</v>
      </c>
      <c r="D33" s="264"/>
      <c r="E33" s="264"/>
      <c r="F33" s="264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海神小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513997228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保　璃乃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行田東小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513490686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松崎　優</v>
      </c>
      <c r="D37" s="264"/>
      <c r="E37" s="264"/>
      <c r="F37" s="264"/>
      <c r="G37" s="251">
        <f>IF(入力!G37="","",入力!G37)</f>
        <v>4</v>
      </c>
      <c r="H37" s="251" t="str">
        <f>IF(入力!H37="","",入力!H37)</f>
        <v/>
      </c>
      <c r="I37" s="251" t="str">
        <f>IF(入力!I37="","",入力!I37)</f>
        <v>葛飾小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516971103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竹之内　瑠菜</v>
      </c>
      <c r="D39" s="264"/>
      <c r="E39" s="264"/>
      <c r="F39" s="264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行田東小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516971093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渡邉　璃和</v>
      </c>
      <c r="D41" s="264"/>
      <c r="E41" s="264"/>
      <c r="F41" s="264"/>
      <c r="G41" s="251">
        <f>IF(入力!G41="","",入力!G41)</f>
        <v>3</v>
      </c>
      <c r="H41" s="251" t="str">
        <f>IF(入力!H41="","",入力!H41)</f>
        <v/>
      </c>
      <c r="I41" s="251" t="str">
        <f>IF(入力!I41="","",入力!I41)</f>
        <v>金杉小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514595922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原　瑞希</v>
      </c>
      <c r="D43" s="264"/>
      <c r="E43" s="264"/>
      <c r="F43" s="264"/>
      <c r="G43" s="251">
        <f>IF(入力!G43="","",入力!G43)</f>
        <v>3</v>
      </c>
      <c r="H43" s="251" t="str">
        <f>IF(入力!H43="","",入力!H43)</f>
        <v/>
      </c>
      <c r="I43" s="251" t="str">
        <f>IF(入力!I43="","",入力!I43)</f>
        <v>行田東小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514784379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細川　明希乃</v>
      </c>
      <c r="D45" s="264"/>
      <c r="E45" s="264"/>
      <c r="F45" s="264"/>
      <c r="G45" s="251">
        <f>IF(入力!G45="","",入力!G45)</f>
        <v>3</v>
      </c>
      <c r="H45" s="251" t="str">
        <f>IF(入力!H45="","",入力!H45)</f>
        <v/>
      </c>
      <c r="I45" s="251" t="str">
        <f>IF(入力!I45="","",入力!I45)</f>
        <v>塚田小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515272491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畑　虹羽</v>
      </c>
      <c r="D47" s="264"/>
      <c r="E47" s="264"/>
      <c r="F47" s="264"/>
      <c r="G47" s="251">
        <f>IF(入力!G47="","",入力!G47)</f>
        <v>3</v>
      </c>
      <c r="H47" s="251" t="str">
        <f>IF(入力!H47="","",入力!H47)</f>
        <v/>
      </c>
      <c r="I47" s="251" t="str">
        <f>IF(入力!I47="","",入力!I47)</f>
        <v>塚田小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515887361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1"/>
      <c r="AW1" s="271"/>
      <c r="AX1" s="4" t="s">
        <v>28</v>
      </c>
      <c r="AY1" s="5"/>
      <c r="AZ1" s="271"/>
      <c r="BA1" s="271"/>
      <c r="BB1" s="4" t="s">
        <v>29</v>
      </c>
      <c r="BC1" s="5"/>
      <c r="BD1" s="271"/>
      <c r="BE1" s="2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2" t="s">
        <v>65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5" t="s">
        <v>32</v>
      </c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8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1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4">
        <v>36</v>
      </c>
      <c r="I12" s="315"/>
      <c r="J12" s="316"/>
      <c r="K12" s="4"/>
    </row>
    <row r="13" spans="1:60" ht="13.5" customHeight="1">
      <c r="F13" s="4" t="s">
        <v>35</v>
      </c>
      <c r="G13" s="4"/>
      <c r="H13" s="317"/>
      <c r="I13" s="318"/>
      <c r="J13" s="3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0"/>
      <c r="I14" s="321"/>
      <c r="J14" s="32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4" t="s">
        <v>37</v>
      </c>
      <c r="D16" s="284"/>
      <c r="E16" s="284"/>
      <c r="F16" s="284"/>
      <c r="G16" s="285"/>
      <c r="H16" s="312" t="s">
        <v>66</v>
      </c>
      <c r="I16" s="313"/>
      <c r="J16" s="313"/>
      <c r="K16" s="284" t="str">
        <f>IF(入力!C2="","",入力!C2)</f>
        <v>ツカダＪＳＣ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274" t="s">
        <v>38</v>
      </c>
      <c r="AK16" s="275"/>
      <c r="AL16" s="275"/>
      <c r="AM16" s="276"/>
      <c r="AN16" s="306" t="str">
        <f>IF(入力!P3="","",入力!P3)</f>
        <v>船橋市</v>
      </c>
      <c r="AO16" s="307"/>
      <c r="AP16" s="307"/>
      <c r="AQ16" s="307"/>
      <c r="AR16" s="307"/>
      <c r="AS16" s="307"/>
      <c r="AT16" s="275" t="s">
        <v>68</v>
      </c>
      <c r="AU16" s="276"/>
      <c r="AV16" s="283" t="s">
        <v>39</v>
      </c>
      <c r="AW16" s="284"/>
      <c r="AX16" s="284"/>
      <c r="AY16" s="285"/>
      <c r="AZ16" s="292" t="str">
        <f>IF(入力!P5="","",入力!P5)</f>
        <v>JR武蔵野</v>
      </c>
      <c r="BA16" s="293"/>
      <c r="BB16" s="293"/>
      <c r="BC16" s="293"/>
      <c r="BD16" s="293"/>
      <c r="BE16" s="293"/>
      <c r="BF16" s="337" t="s">
        <v>40</v>
      </c>
    </row>
    <row r="17" spans="3:58" ht="4.5" customHeight="1">
      <c r="C17" s="335"/>
      <c r="D17" s="287"/>
      <c r="E17" s="287"/>
      <c r="F17" s="287"/>
      <c r="G17" s="288"/>
      <c r="H17" s="302" t="str">
        <f>IF(入力!C3="","",入力!C3)</f>
        <v>塚田JSC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298" t="str">
        <f>IF(入力!J3="","","("&amp;入力!J3&amp;")")</f>
        <v>(女子)</v>
      </c>
      <c r="V17" s="298"/>
      <c r="W17" s="298"/>
      <c r="X17" s="299"/>
      <c r="Y17" s="352">
        <f>IF(入力!C4="","",入力!C4)</f>
        <v>430799524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277"/>
      <c r="AK17" s="278"/>
      <c r="AL17" s="278"/>
      <c r="AM17" s="279"/>
      <c r="AN17" s="308"/>
      <c r="AO17" s="309"/>
      <c r="AP17" s="309"/>
      <c r="AQ17" s="309"/>
      <c r="AR17" s="309"/>
      <c r="AS17" s="309"/>
      <c r="AT17" s="278"/>
      <c r="AU17" s="279"/>
      <c r="AV17" s="286"/>
      <c r="AW17" s="287"/>
      <c r="AX17" s="287"/>
      <c r="AY17" s="288"/>
      <c r="AZ17" s="294"/>
      <c r="BA17" s="295"/>
      <c r="BB17" s="295"/>
      <c r="BC17" s="295"/>
      <c r="BD17" s="295"/>
      <c r="BE17" s="295"/>
      <c r="BF17" s="338"/>
    </row>
    <row r="18" spans="3:58" ht="16.5" customHeight="1">
      <c r="C18" s="336"/>
      <c r="D18" s="290"/>
      <c r="E18" s="290"/>
      <c r="F18" s="290"/>
      <c r="G18" s="291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0"/>
      <c r="V18" s="300"/>
      <c r="W18" s="300"/>
      <c r="X18" s="301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280"/>
      <c r="AK18" s="281"/>
      <c r="AL18" s="281"/>
      <c r="AM18" s="282"/>
      <c r="AN18" s="310"/>
      <c r="AO18" s="311"/>
      <c r="AP18" s="311"/>
      <c r="AQ18" s="311"/>
      <c r="AR18" s="311"/>
      <c r="AS18" s="311"/>
      <c r="AT18" s="281"/>
      <c r="AU18" s="282"/>
      <c r="AV18" s="289"/>
      <c r="AW18" s="290"/>
      <c r="AX18" s="290"/>
      <c r="AY18" s="291"/>
      <c r="AZ18" s="296" t="str">
        <f>IF(入力!AE5="","",入力!AE5)</f>
        <v>船橋法典</v>
      </c>
      <c r="BA18" s="297"/>
      <c r="BB18" s="297"/>
      <c r="BC18" s="297"/>
      <c r="BD18" s="297"/>
      <c r="BE18" s="297"/>
      <c r="BF18" s="13" t="s">
        <v>41</v>
      </c>
    </row>
    <row r="19" spans="3:58" ht="15" customHeight="1">
      <c r="C19" s="323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270" t="s">
        <v>42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 t="s">
        <v>69</v>
      </c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 t="s">
        <v>70</v>
      </c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3"/>
    </row>
    <row r="20" spans="3:58" ht="15" customHeight="1">
      <c r="C20" s="339" t="s">
        <v>43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343">
        <f>IF(入力!J7="","",入力!J7)</f>
        <v>18527</v>
      </c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 t="str">
        <f>IF(入力!J9="","",入力!J9)</f>
        <v/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 t="str">
        <f>IF(入力!J11="","",入力!J11)</f>
        <v/>
      </c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4"/>
    </row>
    <row r="21" spans="3:58" ht="15" customHeight="1">
      <c r="C21" s="339" t="s">
        <v>44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343" t="str">
        <f>IF(入力!M7="","",入力!M7)</f>
        <v/>
      </c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 t="str">
        <f>IF(入力!M9="","",入力!M9)</f>
        <v/>
      </c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 t="str">
        <f>IF(入力!M11="","",入力!M11)</f>
        <v/>
      </c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4"/>
    </row>
    <row r="22" spans="3:58" ht="12" customHeight="1">
      <c r="C22" s="361" t="s">
        <v>71</v>
      </c>
      <c r="D22" s="362"/>
      <c r="E22" s="362"/>
      <c r="F22" s="362"/>
      <c r="G22" s="363"/>
      <c r="H22" s="340" t="str">
        <f>IF(入力!C7="","",入力!C7&amp;"　"&amp;入力!E7)</f>
        <v>マキタ　ヒロシ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5" t="s">
        <v>45</v>
      </c>
      <c r="S22" s="341"/>
      <c r="T22" s="365">
        <f>IF(入力!AT7="","",入力!AT7)</f>
        <v>56</v>
      </c>
      <c r="U22" s="366"/>
      <c r="V22" s="367"/>
      <c r="W22" s="345" t="s">
        <v>46</v>
      </c>
      <c r="X22" s="345"/>
      <c r="Y22" s="345"/>
      <c r="Z22" s="14" t="s">
        <v>72</v>
      </c>
      <c r="AA22" s="15"/>
      <c r="AB22" s="341" t="str">
        <f>IF(入力!R7="","",入力!R7)</f>
        <v>273</v>
      </c>
      <c r="AC22" s="341"/>
      <c r="AD22" s="341"/>
      <c r="AE22" s="341"/>
      <c r="AF22" s="16" t="s">
        <v>73</v>
      </c>
      <c r="AG22" s="341" t="str">
        <f>IF(入力!W7="","",入力!W7)</f>
        <v>0045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5" t="s">
        <v>47</v>
      </c>
      <c r="AV22" s="341"/>
      <c r="AW22" s="341"/>
      <c r="AX22" s="17" t="s">
        <v>74</v>
      </c>
      <c r="AY22" s="341" t="str">
        <f>IF(入力!AL7="","",入力!AL7)</f>
        <v>047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36" t="s">
        <v>48</v>
      </c>
      <c r="D23" s="290"/>
      <c r="E23" s="290"/>
      <c r="F23" s="290"/>
      <c r="G23" s="291"/>
      <c r="H23" s="320" t="str">
        <f>IF(入力!C8="","",入力!C8&amp;"　"&amp;入力!E8)</f>
        <v>牧田　宏</v>
      </c>
      <c r="I23" s="321"/>
      <c r="J23" s="321"/>
      <c r="K23" s="321"/>
      <c r="L23" s="321"/>
      <c r="M23" s="321"/>
      <c r="N23" s="321"/>
      <c r="O23" s="321"/>
      <c r="P23" s="321"/>
      <c r="Q23" s="322"/>
      <c r="R23" s="290"/>
      <c r="S23" s="290"/>
      <c r="T23" s="368"/>
      <c r="U23" s="369"/>
      <c r="V23" s="370"/>
      <c r="W23" s="281"/>
      <c r="X23" s="281"/>
      <c r="Y23" s="281"/>
      <c r="Z23" s="304" t="str">
        <f>IF(入力!P8="","",入力!P8)</f>
        <v>船橋市山手3－8－3－301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71"/>
      <c r="AU23" s="290"/>
      <c r="AV23" s="290"/>
      <c r="AW23" s="290"/>
      <c r="AX23" s="289" t="str">
        <f>IF(入力!AK8="","",入力!AK8)</f>
        <v>437</v>
      </c>
      <c r="AY23" s="290"/>
      <c r="AZ23" s="290"/>
      <c r="BA23" s="290"/>
      <c r="BB23" s="19" t="s">
        <v>76</v>
      </c>
      <c r="BC23" s="290" t="str">
        <f>IF(入力!AP8="","",入力!AP8)</f>
        <v>5345</v>
      </c>
      <c r="BD23" s="290"/>
      <c r="BE23" s="290"/>
      <c r="BF23" s="364"/>
    </row>
    <row r="24" spans="3:58" ht="12" customHeight="1">
      <c r="C24" s="361" t="s">
        <v>77</v>
      </c>
      <c r="D24" s="362"/>
      <c r="E24" s="362"/>
      <c r="F24" s="362"/>
      <c r="G24" s="363"/>
      <c r="H24" s="340" t="str">
        <f>IF(入力!C9="","",入力!C9&amp;"　"&amp;入力!E9)</f>
        <v>ワタナベ　カズヨシ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5" t="s">
        <v>45</v>
      </c>
      <c r="S24" s="341"/>
      <c r="T24" s="365">
        <f>IF(入力!AT9="","",入力!AT9)</f>
        <v>47</v>
      </c>
      <c r="U24" s="366"/>
      <c r="V24" s="367"/>
      <c r="W24" s="345" t="s">
        <v>46</v>
      </c>
      <c r="X24" s="345"/>
      <c r="Y24" s="345"/>
      <c r="Z24" s="14" t="s">
        <v>72</v>
      </c>
      <c r="AA24" s="15"/>
      <c r="AB24" s="341" t="str">
        <f>IF(入力!R9="","",入力!R9)</f>
        <v>273</v>
      </c>
      <c r="AC24" s="341"/>
      <c r="AD24" s="341"/>
      <c r="AE24" s="341"/>
      <c r="AF24" s="16" t="s">
        <v>73</v>
      </c>
      <c r="AG24" s="341" t="str">
        <f>IF(入力!W9="","",入力!W9)</f>
        <v>0046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5" t="s">
        <v>47</v>
      </c>
      <c r="AV24" s="341"/>
      <c r="AW24" s="341"/>
      <c r="AX24" s="17" t="s">
        <v>74</v>
      </c>
      <c r="AY24" s="341" t="str">
        <f>IF(入力!AL9="","",入力!AL9)</f>
        <v>047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36" t="s">
        <v>78</v>
      </c>
      <c r="D25" s="290"/>
      <c r="E25" s="290"/>
      <c r="F25" s="290"/>
      <c r="G25" s="291"/>
      <c r="H25" s="320" t="str">
        <f>IF(入力!C10="","",入力!C10&amp;"　"&amp;入力!E10)</f>
        <v>渡邉　和義</v>
      </c>
      <c r="I25" s="321"/>
      <c r="J25" s="321"/>
      <c r="K25" s="321"/>
      <c r="L25" s="321"/>
      <c r="M25" s="321"/>
      <c r="N25" s="321"/>
      <c r="O25" s="321"/>
      <c r="P25" s="321"/>
      <c r="Q25" s="322"/>
      <c r="R25" s="290"/>
      <c r="S25" s="290"/>
      <c r="T25" s="368"/>
      <c r="U25" s="369"/>
      <c r="V25" s="370"/>
      <c r="W25" s="281"/>
      <c r="X25" s="281"/>
      <c r="Y25" s="281"/>
      <c r="Z25" s="304" t="str">
        <f>IF(入力!P10="","",入力!P10)</f>
        <v>船橋市上山町1－154－28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71"/>
      <c r="AU25" s="290"/>
      <c r="AV25" s="290"/>
      <c r="AW25" s="290"/>
      <c r="AX25" s="289" t="str">
        <f>IF(入力!AK10="","",入力!AK10)</f>
        <v>303</v>
      </c>
      <c r="AY25" s="290"/>
      <c r="AZ25" s="290"/>
      <c r="BA25" s="290"/>
      <c r="BB25" s="19" t="s">
        <v>76</v>
      </c>
      <c r="BC25" s="290" t="str">
        <f>IF(入力!AP10="","",入力!AP10)</f>
        <v>1203</v>
      </c>
      <c r="BD25" s="290"/>
      <c r="BE25" s="290"/>
      <c r="BF25" s="364"/>
    </row>
    <row r="26" spans="3:58" ht="12" customHeight="1">
      <c r="C26" s="361" t="s">
        <v>71</v>
      </c>
      <c r="D26" s="362"/>
      <c r="E26" s="362"/>
      <c r="F26" s="362"/>
      <c r="G26" s="363"/>
      <c r="H26" s="340" t="str">
        <f>IF(入力!C11="","",入力!C11&amp;"　"&amp;入力!E11)</f>
        <v>マツマル　タケシ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5" t="s">
        <v>45</v>
      </c>
      <c r="S26" s="341"/>
      <c r="T26" s="365">
        <f>IF(入力!AT11="","",入力!AT11)</f>
        <v>44</v>
      </c>
      <c r="U26" s="366"/>
      <c r="V26" s="367"/>
      <c r="W26" s="345" t="s">
        <v>46</v>
      </c>
      <c r="X26" s="345"/>
      <c r="Y26" s="345"/>
      <c r="Z26" s="14" t="s">
        <v>72</v>
      </c>
      <c r="AA26" s="15"/>
      <c r="AB26" s="341" t="str">
        <f>IF(入力!R11="","",入力!R11)</f>
        <v>273</v>
      </c>
      <c r="AC26" s="341"/>
      <c r="AD26" s="341"/>
      <c r="AE26" s="341"/>
      <c r="AF26" s="16" t="s">
        <v>73</v>
      </c>
      <c r="AG26" s="341" t="str">
        <f>IF(入力!W11="","",入力!W11)</f>
        <v>0864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5" t="s">
        <v>47</v>
      </c>
      <c r="AV26" s="341"/>
      <c r="AW26" s="341"/>
      <c r="AX26" s="17" t="s">
        <v>74</v>
      </c>
      <c r="AY26" s="341" t="str">
        <f>IF(入力!AL11="","",入力!AL11)</f>
        <v>047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36" t="s">
        <v>79</v>
      </c>
      <c r="D27" s="290"/>
      <c r="E27" s="290"/>
      <c r="F27" s="290"/>
      <c r="G27" s="291"/>
      <c r="H27" s="320" t="str">
        <f>IF(入力!C12="","",入力!C12&amp;"　"&amp;入力!E12)</f>
        <v>松丸　剛士</v>
      </c>
      <c r="I27" s="321"/>
      <c r="J27" s="321"/>
      <c r="K27" s="321"/>
      <c r="L27" s="321"/>
      <c r="M27" s="321"/>
      <c r="N27" s="321"/>
      <c r="O27" s="321"/>
      <c r="P27" s="321"/>
      <c r="Q27" s="322"/>
      <c r="R27" s="290"/>
      <c r="S27" s="290"/>
      <c r="T27" s="368"/>
      <c r="U27" s="369"/>
      <c r="V27" s="370"/>
      <c r="W27" s="281"/>
      <c r="X27" s="281"/>
      <c r="Y27" s="281"/>
      <c r="Z27" s="304" t="str">
        <f>IF(入力!P12="","",入力!P12)</f>
        <v>船橋市北本町1－10－3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71"/>
      <c r="AU27" s="290"/>
      <c r="AV27" s="290"/>
      <c r="AW27" s="290"/>
      <c r="AX27" s="289" t="str">
        <f>IF(入力!AK12="","",入力!AK12)</f>
        <v>425</v>
      </c>
      <c r="AY27" s="290"/>
      <c r="AZ27" s="290"/>
      <c r="BA27" s="290"/>
      <c r="BB27" s="19" t="s">
        <v>76</v>
      </c>
      <c r="BC27" s="290" t="str">
        <f>IF(入力!AP12="","",入力!AP12)</f>
        <v>0275</v>
      </c>
      <c r="BD27" s="290"/>
      <c r="BE27" s="290"/>
      <c r="BF27" s="364"/>
    </row>
    <row r="28" spans="3:58" ht="12" customHeight="1">
      <c r="C28" s="361" t="s">
        <v>71</v>
      </c>
      <c r="D28" s="362"/>
      <c r="E28" s="362"/>
      <c r="F28" s="362"/>
      <c r="G28" s="363"/>
      <c r="H28" s="340" t="str">
        <f>IF(入力!C15="","",入力!C15&amp;"　"&amp;入力!E15)</f>
        <v>イシイ　タツオ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5" t="s">
        <v>45</v>
      </c>
      <c r="S28" s="341"/>
      <c r="T28" s="365">
        <f>IF(入力!AT15="","",入力!AT15)</f>
        <v>53</v>
      </c>
      <c r="U28" s="366"/>
      <c r="V28" s="367"/>
      <c r="W28" s="345" t="s">
        <v>46</v>
      </c>
      <c r="X28" s="345"/>
      <c r="Y28" s="345"/>
      <c r="Z28" s="14" t="s">
        <v>72</v>
      </c>
      <c r="AA28" s="15"/>
      <c r="AB28" s="341" t="str">
        <f>IF(入力!R15="","",入力!R15)</f>
        <v>273</v>
      </c>
      <c r="AC28" s="341"/>
      <c r="AD28" s="341"/>
      <c r="AE28" s="341"/>
      <c r="AF28" s="16" t="s">
        <v>73</v>
      </c>
      <c r="AG28" s="341" t="str">
        <f>IF(入力!W15="","",入力!W15)</f>
        <v>0047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5" t="s">
        <v>47</v>
      </c>
      <c r="AV28" s="341"/>
      <c r="AW28" s="341"/>
      <c r="AX28" s="17" t="s">
        <v>74</v>
      </c>
      <c r="AY28" s="341" t="str">
        <f>IF(入力!AL15="","",入力!AL15)</f>
        <v>047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46" t="str">
        <f>IF(入力!C16="","",入力!C16&amp;"　"&amp;入力!E16)</f>
        <v>石井　竜男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59"/>
      <c r="S29" s="359"/>
      <c r="T29" s="373"/>
      <c r="U29" s="374"/>
      <c r="V29" s="375"/>
      <c r="W29" s="372"/>
      <c r="X29" s="372"/>
      <c r="Y29" s="372"/>
      <c r="Z29" s="386" t="str">
        <f>IF(入力!P16="","",入力!P16)</f>
        <v>船橋市藤原2-11-28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59"/>
      <c r="AV29" s="359"/>
      <c r="AW29" s="359"/>
      <c r="AX29" s="389" t="str">
        <f>IF(入力!AK16="","",入力!AK16)</f>
        <v>303</v>
      </c>
      <c r="AY29" s="359"/>
      <c r="AZ29" s="359"/>
      <c r="BA29" s="359"/>
      <c r="BB29" s="73" t="s">
        <v>76</v>
      </c>
      <c r="BC29" s="359" t="str">
        <f>IF(入力!AP16="","",入力!AP16)</f>
        <v>1771</v>
      </c>
      <c r="BD29" s="359"/>
      <c r="BE29" s="359"/>
      <c r="BF29" s="39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3" t="s">
        <v>52</v>
      </c>
      <c r="D33" s="376"/>
      <c r="E33" s="376"/>
      <c r="F33" s="376" t="s">
        <v>53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54</v>
      </c>
      <c r="R33" s="376"/>
      <c r="S33" s="376"/>
      <c r="T33" s="376" t="s">
        <v>55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56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57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タカハシ　ラン
高橋　蘭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5</v>
      </c>
      <c r="R34" s="379"/>
      <c r="S34" s="380"/>
      <c r="T34" s="397" t="str">
        <f>IF(入力!I25="","",入力!I25)</f>
        <v>中部小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511378152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135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ワタナベ　ルカ
渡邉　瑠風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5</v>
      </c>
      <c r="R36" s="379"/>
      <c r="S36" s="380"/>
      <c r="T36" s="397" t="str">
        <f>IF(入力!I27="","",入力!I27)</f>
        <v>金杉小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514595902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153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マナベ　サエ
真鍋　紗英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5</v>
      </c>
      <c r="R38" s="379"/>
      <c r="S38" s="380"/>
      <c r="T38" s="397" t="str">
        <f>IF(入力!I29="","",入力!I29)</f>
        <v>行田東小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515887352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151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コバヤシ　タキリ
小林　多希理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5</v>
      </c>
      <c r="R40" s="379"/>
      <c r="S40" s="380"/>
      <c r="T40" s="397" t="str">
        <f>IF(入力!I31="","",入力!I31)</f>
        <v>東習志野小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515687012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161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エビハラ　ユイ
海老原　ゆい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5</v>
      </c>
      <c r="R42" s="379"/>
      <c r="S42" s="380"/>
      <c r="T42" s="397" t="str">
        <f>IF(入力!I33="","",入力!I33)</f>
        <v>海神小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513997228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145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タモツ　リノ
保　璃乃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4</v>
      </c>
      <c r="R44" s="379"/>
      <c r="S44" s="380"/>
      <c r="T44" s="397" t="str">
        <f>IF(入力!I35="","",入力!I35)</f>
        <v>行田東小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513490686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142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7</v>
      </c>
      <c r="D46" s="405"/>
      <c r="E46" s="406"/>
      <c r="F46" s="391" t="str">
        <f>IF(入力!C38="","",入力!C37&amp;"　"&amp;入力!E37&amp;"
"&amp;入力!C38&amp;"　"&amp;入力!E38)</f>
        <v>マツザキ　ユウ
松崎　優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4</v>
      </c>
      <c r="R46" s="379"/>
      <c r="S46" s="380"/>
      <c r="T46" s="397" t="str">
        <f>IF(入力!I37="","",入力!I37)</f>
        <v>葛飾小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516971103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137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8</v>
      </c>
      <c r="D48" s="405"/>
      <c r="E48" s="406"/>
      <c r="F48" s="391" t="str">
        <f>IF(入力!C40="","",入力!C39&amp;"　"&amp;入力!E39&amp;"
"&amp;入力!C40&amp;"　"&amp;入力!E40)</f>
        <v>タケノウチ　ルナ
竹之内　瑠菜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4</v>
      </c>
      <c r="R48" s="379"/>
      <c r="S48" s="380"/>
      <c r="T48" s="397" t="str">
        <f>IF(入力!I39="","",入力!I39)</f>
        <v>行田東小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516971093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127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>
        <f>IF(入力!B41="","",入力!B41)</f>
        <v>9</v>
      </c>
      <c r="D50" s="405"/>
      <c r="E50" s="406"/>
      <c r="F50" s="391" t="str">
        <f>IF(入力!C42="","",入力!C41&amp;"　"&amp;入力!E41&amp;"
"&amp;入力!C42&amp;"　"&amp;入力!E42)</f>
        <v>ワタナベ　リナ
渡邉　璃和</v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>
        <f>IF(入力!G41="","",入力!G41)</f>
        <v>3</v>
      </c>
      <c r="R50" s="379"/>
      <c r="S50" s="380"/>
      <c r="T50" s="397" t="str">
        <f>IF(入力!I41="","",入力!I41)</f>
        <v>金杉小</v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>
        <f>IF(入力!M41="","",入力!M41)</f>
        <v>514595922</v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>
        <f>IF(入力!P41="","",入力!P41)</f>
        <v>135</v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>
        <f>IF(入力!B43="","",入力!B43)</f>
        <v>10</v>
      </c>
      <c r="D52" s="405"/>
      <c r="E52" s="406"/>
      <c r="F52" s="391" t="str">
        <f>IF(入力!C44="","",入力!C43&amp;"　"&amp;入力!E43&amp;"
"&amp;入力!C44&amp;"　"&amp;入力!E44)</f>
        <v>ハラ　ミズキ
原　瑞希</v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>
        <f>IF(入力!G43="","",入力!G43)</f>
        <v>3</v>
      </c>
      <c r="R52" s="379"/>
      <c r="S52" s="380"/>
      <c r="T52" s="397" t="str">
        <f>IF(入力!I43="","",入力!I43)</f>
        <v>行田東小</v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>
        <f>IF(入力!M43="","",入力!M43)</f>
        <v>514784379</v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>
        <f>IF(入力!P43="","",入力!P43)</f>
        <v>141</v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>
        <f>IF(入力!B45="","",入力!B45)</f>
        <v>11</v>
      </c>
      <c r="D54" s="405"/>
      <c r="E54" s="406"/>
      <c r="F54" s="391" t="str">
        <f>IF(入力!C46="","",入力!C45&amp;"　"&amp;入力!E45&amp;"
"&amp;入力!C46&amp;"　"&amp;入力!E46)</f>
        <v>ホソカワ　アキノ
細川　明希乃</v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>
        <f>IF(入力!G45="","",入力!G45)</f>
        <v>3</v>
      </c>
      <c r="R54" s="379"/>
      <c r="S54" s="380"/>
      <c r="T54" s="397" t="str">
        <f>IF(入力!I45="","",入力!I45)</f>
        <v>塚田小</v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>
        <f>IF(入力!M45="","",入力!M45)</f>
        <v>515272491</v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>
        <f>IF(入力!P45="","",入力!P45)</f>
        <v>134</v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>
        <f>IF(入力!B47="","",入力!B47)</f>
        <v>12</v>
      </c>
      <c r="D56" s="405"/>
      <c r="E56" s="406"/>
      <c r="F56" s="391" t="str">
        <f>IF(入力!C48="","",入力!C47&amp;"　"&amp;入力!E47&amp;"
"&amp;入力!C48&amp;"　"&amp;入力!E48)</f>
        <v>ハタ　コハネ
畑　虹羽</v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>
        <f>IF(入力!G47="","",入力!G47)</f>
        <v>3</v>
      </c>
      <c r="R56" s="379"/>
      <c r="S56" s="380"/>
      <c r="T56" s="397" t="str">
        <f>IF(入力!I47="","",入力!I47)</f>
        <v>塚田小</v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>
        <f>IF(入力!M47="","",入力!M47)</f>
        <v>515887361</v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>
        <f>IF(入力!P47="","",入力!P47)</f>
        <v>136</v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塚田JSC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430799524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牧田　宏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506063199</v>
      </c>
      <c r="H7" s="260"/>
      <c r="I7" s="260"/>
      <c r="J7" s="260">
        <f>IF(入力!J7="","",入力!J7)</f>
        <v>18527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渡邉　和義</v>
      </c>
      <c r="D9" s="264"/>
      <c r="E9" s="264"/>
      <c r="F9" s="264"/>
      <c r="G9" s="260">
        <f>IF(入力!G9="","",入力!G9)</f>
        <v>506064479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松丸　剛士</v>
      </c>
      <c r="D11" s="264"/>
      <c r="E11" s="264"/>
      <c r="F11" s="264"/>
      <c r="G11" s="260">
        <f>IF(入力!G11="","",入力!G11)</f>
        <v>506063767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新堂　尚紀</v>
      </c>
      <c r="D13" s="264"/>
      <c r="E13" s="264"/>
      <c r="F13" s="264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1"/>
      <c r="B14" s="251"/>
      <c r="C14" s="265"/>
      <c r="D14" s="266"/>
      <c r="E14" s="266"/>
      <c r="F14" s="266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1" t="s">
        <v>5</v>
      </c>
      <c r="B15" s="251"/>
      <c r="C15" s="263" t="str">
        <f>IF(入力!C16="","",入力!C16&amp;"　"&amp;入力!E16)</f>
        <v>石井　竜男</v>
      </c>
      <c r="D15" s="264"/>
      <c r="E15" s="264"/>
      <c r="F15" s="261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1"/>
      <c r="B16" s="251"/>
      <c r="C16" s="265"/>
      <c r="D16" s="266"/>
      <c r="E16" s="266"/>
      <c r="F16" s="26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1" t="s">
        <v>6</v>
      </c>
      <c r="B17" s="251"/>
      <c r="C17" s="252" t="str">
        <f>IF(入力!C17="","",入力!C17&amp;"　"&amp;入力!E17)</f>
        <v>船橋市藤原2-11-28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047-303-1771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080－9692－1771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高橋　蘭</v>
      </c>
      <c r="D25" s="264"/>
      <c r="E25" s="264"/>
      <c r="F25" s="264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中部小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511378152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渡邉　瑠風</v>
      </c>
      <c r="D27" s="264"/>
      <c r="E27" s="264"/>
      <c r="F27" s="264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金杉小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514595902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真鍋　紗英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行田東小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515887352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小林　多希理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東習志野小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515687012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海老原　ゆい</v>
      </c>
      <c r="D33" s="264"/>
      <c r="E33" s="264"/>
      <c r="F33" s="264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海神小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513997228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保　璃乃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行田東小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513490686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松崎　優</v>
      </c>
      <c r="D37" s="264"/>
      <c r="E37" s="264"/>
      <c r="F37" s="264"/>
      <c r="G37" s="251">
        <f>IF(入力!G37="","",入力!G37)</f>
        <v>4</v>
      </c>
      <c r="H37" s="251" t="str">
        <f>IF(入力!H37="","",入力!H37)</f>
        <v/>
      </c>
      <c r="I37" s="251" t="str">
        <f>IF(入力!I37="","",入力!I37)</f>
        <v>葛飾小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516971103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竹之内　瑠菜</v>
      </c>
      <c r="D39" s="264"/>
      <c r="E39" s="264"/>
      <c r="F39" s="264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行田東小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516971093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渡邉　璃和</v>
      </c>
      <c r="D41" s="264"/>
      <c r="E41" s="264"/>
      <c r="F41" s="264"/>
      <c r="G41" s="251">
        <f>IF(入力!G41="","",入力!G41)</f>
        <v>3</v>
      </c>
      <c r="H41" s="251" t="str">
        <f>IF(入力!H41="","",入力!H41)</f>
        <v/>
      </c>
      <c r="I41" s="251" t="str">
        <f>IF(入力!I41="","",入力!I41)</f>
        <v>金杉小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514595922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原　瑞希</v>
      </c>
      <c r="D43" s="264"/>
      <c r="E43" s="264"/>
      <c r="F43" s="264"/>
      <c r="G43" s="251">
        <f>IF(入力!G43="","",入力!G43)</f>
        <v>3</v>
      </c>
      <c r="H43" s="251" t="str">
        <f>IF(入力!H43="","",入力!H43)</f>
        <v/>
      </c>
      <c r="I43" s="251" t="str">
        <f>IF(入力!I43="","",入力!I43)</f>
        <v>行田東小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514784379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細川　明希乃</v>
      </c>
      <c r="D45" s="264"/>
      <c r="E45" s="264"/>
      <c r="F45" s="264"/>
      <c r="G45" s="251">
        <f>IF(入力!G45="","",入力!G45)</f>
        <v>3</v>
      </c>
      <c r="H45" s="251" t="str">
        <f>IF(入力!H45="","",入力!H45)</f>
        <v/>
      </c>
      <c r="I45" s="251" t="str">
        <f>IF(入力!I45="","",入力!I45)</f>
        <v>塚田小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515272491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畑　虹羽</v>
      </c>
      <c r="D47" s="264"/>
      <c r="E47" s="264"/>
      <c r="F47" s="264"/>
      <c r="G47" s="251">
        <f>IF(入力!G47="","",入力!G47)</f>
        <v>3</v>
      </c>
      <c r="H47" s="251" t="str">
        <f>IF(入力!H47="","",入力!H47)</f>
        <v/>
      </c>
      <c r="I47" s="251" t="str">
        <f>IF(入力!I47="","",入力!I47)</f>
        <v>塚田小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515887361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塚田JSC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430799524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牧田　宏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506063199</v>
      </c>
      <c r="H7" s="260"/>
      <c r="I7" s="260"/>
      <c r="J7" s="260">
        <f>IF(入力!J7="","",入力!J7)</f>
        <v>18527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渡邉　和義</v>
      </c>
      <c r="D9" s="264"/>
      <c r="E9" s="264"/>
      <c r="F9" s="264"/>
      <c r="G9" s="260">
        <f>IF(入力!G9="","",入力!G9)</f>
        <v>506064479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松丸　剛士</v>
      </c>
      <c r="D11" s="264"/>
      <c r="E11" s="264"/>
      <c r="F11" s="264"/>
      <c r="G11" s="260">
        <f>IF(入力!G11="","",入力!G11)</f>
        <v>506063767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新堂　尚紀</v>
      </c>
      <c r="D13" s="264"/>
      <c r="E13" s="264"/>
      <c r="F13" s="264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1"/>
      <c r="B14" s="251"/>
      <c r="C14" s="265"/>
      <c r="D14" s="266"/>
      <c r="E14" s="266"/>
      <c r="F14" s="266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1" t="s">
        <v>5</v>
      </c>
      <c r="B15" s="251"/>
      <c r="C15" s="263" t="str">
        <f>IF(入力!C16="","",入力!C16&amp;"　"&amp;入力!E16)</f>
        <v>石井　竜男</v>
      </c>
      <c r="D15" s="264"/>
      <c r="E15" s="264"/>
      <c r="F15" s="261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1"/>
      <c r="B16" s="251"/>
      <c r="C16" s="265"/>
      <c r="D16" s="266"/>
      <c r="E16" s="266"/>
      <c r="F16" s="26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1" t="s">
        <v>6</v>
      </c>
      <c r="B17" s="251"/>
      <c r="C17" s="252" t="str">
        <f>IF(入力!C17="","",入力!C17&amp;"　"&amp;入力!E17)</f>
        <v>船橋市藤原2-11-28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047-303-1771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080－9692－1771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高橋　蘭</v>
      </c>
      <c r="D25" s="264"/>
      <c r="E25" s="264"/>
      <c r="F25" s="264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中部小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511378152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渡邉　瑠風</v>
      </c>
      <c r="D27" s="264"/>
      <c r="E27" s="264"/>
      <c r="F27" s="264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金杉小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514595902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真鍋　紗英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行田東小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515887352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小林　多希理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東習志野小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515687012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海老原　ゆい</v>
      </c>
      <c r="D33" s="264"/>
      <c r="E33" s="264"/>
      <c r="F33" s="264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海神小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513997228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保　璃乃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行田東小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513490686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松崎　優</v>
      </c>
      <c r="D37" s="264"/>
      <c r="E37" s="264"/>
      <c r="F37" s="264"/>
      <c r="G37" s="251">
        <f>IF(入力!G37="","",入力!G37)</f>
        <v>4</v>
      </c>
      <c r="H37" s="251" t="str">
        <f>IF(入力!H37="","",入力!H37)</f>
        <v/>
      </c>
      <c r="I37" s="251" t="str">
        <f>IF(入力!I37="","",入力!I37)</f>
        <v>葛飾小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516971103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竹之内　瑠菜</v>
      </c>
      <c r="D39" s="264"/>
      <c r="E39" s="264"/>
      <c r="F39" s="264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行田東小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516971093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渡邉　璃和</v>
      </c>
      <c r="D41" s="264"/>
      <c r="E41" s="264"/>
      <c r="F41" s="264"/>
      <c r="G41" s="251">
        <f>IF(入力!G41="","",入力!G41)</f>
        <v>3</v>
      </c>
      <c r="H41" s="251" t="str">
        <f>IF(入力!H41="","",入力!H41)</f>
        <v/>
      </c>
      <c r="I41" s="251" t="str">
        <f>IF(入力!I41="","",入力!I41)</f>
        <v>金杉小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514595922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原　瑞希</v>
      </c>
      <c r="D43" s="264"/>
      <c r="E43" s="264"/>
      <c r="F43" s="264"/>
      <c r="G43" s="251">
        <f>IF(入力!G43="","",入力!G43)</f>
        <v>3</v>
      </c>
      <c r="H43" s="251" t="str">
        <f>IF(入力!H43="","",入力!H43)</f>
        <v/>
      </c>
      <c r="I43" s="251" t="str">
        <f>IF(入力!I43="","",入力!I43)</f>
        <v>行田東小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514784379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細川　明希乃</v>
      </c>
      <c r="D45" s="264"/>
      <c r="E45" s="264"/>
      <c r="F45" s="264"/>
      <c r="G45" s="251">
        <f>IF(入力!G45="","",入力!G45)</f>
        <v>3</v>
      </c>
      <c r="H45" s="251" t="str">
        <f>IF(入力!H45="","",入力!H45)</f>
        <v/>
      </c>
      <c r="I45" s="251" t="str">
        <f>IF(入力!I45="","",入力!I45)</f>
        <v>塚田小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515272491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畑　虹羽</v>
      </c>
      <c r="D47" s="264"/>
      <c r="E47" s="264"/>
      <c r="F47" s="264"/>
      <c r="G47" s="251">
        <f>IF(入力!G47="","",入力!G47)</f>
        <v>3</v>
      </c>
      <c r="H47" s="251" t="str">
        <f>IF(入力!H47="","",入力!H47)</f>
        <v/>
      </c>
      <c r="I47" s="251" t="str">
        <f>IF(入力!I47="","",入力!I47)</f>
        <v>塚田小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515887361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80</v>
      </c>
      <c r="B1" s="42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4"/>
      <c r="B2" s="42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5" t="s">
        <v>87</v>
      </c>
      <c r="B4" s="426"/>
      <c r="C4" s="426"/>
      <c r="D4" s="426"/>
      <c r="E4" s="426"/>
      <c r="F4" s="426"/>
      <c r="G4" s="427"/>
      <c r="H4" s="25" t="s">
        <v>88</v>
      </c>
      <c r="I4" s="25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女子</v>
      </c>
      <c r="I5" s="29">
        <f>入力!Y25</f>
        <v>6</v>
      </c>
      <c r="J5" s="432" t="str">
        <f>IF(入力!A55="","",入力!A55)</f>
        <v>新チームは少し大きな選手もいますが、やっぱり小さいチームです。サーブはいろいろやってますが、そんなに強くないです。声を出してるつもりですが、声出てない！って言われてます。こんな私達ですが、これからのチームってことで・・・応援お願いします！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船橋市北本町1－10－3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高橋</v>
      </c>
      <c r="D24" s="75" t="str">
        <f>VLOOKUP($B$51,$A$53:$F$352,4)</f>
        <v>蘭</v>
      </c>
      <c r="E24" s="75" t="str">
        <f>VLOOKUP($B$51,$A$53:$F$352,5)</f>
        <v>タカハシ</v>
      </c>
      <c r="F24" s="75" t="str">
        <f>VLOOKUP($B$51,$A$53:$F$352,6)</f>
        <v>ラン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高橋</v>
      </c>
      <c r="D53" s="33" t="str">
        <f>IF(入力!E26="","",入力!E26)</f>
        <v>蘭</v>
      </c>
      <c r="E53" s="33" t="str">
        <f>IF(入力!C25="","",入力!C25)</f>
        <v>タカハシ</v>
      </c>
      <c r="F53" s="33" t="str">
        <f>IF(入力!E25="","",入力!E25)</f>
        <v>ラン</v>
      </c>
      <c r="G53" s="33">
        <f>IF(入力!M25="","",入力!M25)</f>
        <v>511378152</v>
      </c>
      <c r="H53" s="33" t="str">
        <f>IF(入力!I25="","",入力!I25)</f>
        <v>中部小</v>
      </c>
      <c r="I53" s="33">
        <f>IF(入力!G25="","",入力!G25)</f>
        <v>5</v>
      </c>
      <c r="J53" s="33">
        <f>IF(入力!P25="","",入力!P25)</f>
        <v>135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渡邉</v>
      </c>
      <c r="D54" s="33" t="str">
        <f>IF(入力!E28="","",入力!E28)</f>
        <v>瑠風</v>
      </c>
      <c r="E54" s="33" t="str">
        <f>IF(入力!C27="","",入力!C27)</f>
        <v>ワタナベ</v>
      </c>
      <c r="F54" s="33" t="str">
        <f>IF(入力!E27="","",入力!E27)</f>
        <v>ルカ</v>
      </c>
      <c r="G54" s="33">
        <f>IF(入力!M27="","",入力!M27)</f>
        <v>514595902</v>
      </c>
      <c r="H54" s="33" t="str">
        <f>IF(入力!I27="","",入力!I27)</f>
        <v>金杉小</v>
      </c>
      <c r="I54" s="33">
        <f>IF(入力!G27="","",入力!G27)</f>
        <v>5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真鍋</v>
      </c>
      <c r="D55" s="33" t="str">
        <f>IF(入力!E30="","",入力!E30)</f>
        <v>紗英</v>
      </c>
      <c r="E55" s="33" t="str">
        <f>IF(入力!C29="","",入力!C29)</f>
        <v>マナベ</v>
      </c>
      <c r="F55" s="33" t="str">
        <f>IF(入力!E29="","",入力!E29)</f>
        <v>サエ</v>
      </c>
      <c r="G55" s="33">
        <f>IF(入力!M29="","",入力!M29)</f>
        <v>515887352</v>
      </c>
      <c r="H55" s="33" t="str">
        <f>IF(入力!I29="","",入力!I29)</f>
        <v>行田東小</v>
      </c>
      <c r="I55" s="33">
        <f>IF(入力!G29="","",入力!G29)</f>
        <v>5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小林</v>
      </c>
      <c r="D56" s="33" t="str">
        <f>IF(入力!E32="","",入力!E32)</f>
        <v>多希理</v>
      </c>
      <c r="E56" s="33" t="str">
        <f>IF(入力!C31="","",入力!C31)</f>
        <v>コバヤシ</v>
      </c>
      <c r="F56" s="33" t="str">
        <f>IF(入力!E31="","",入力!E31)</f>
        <v>タキリ</v>
      </c>
      <c r="G56" s="33">
        <f>IF(入力!M31="","",入力!M31)</f>
        <v>515687012</v>
      </c>
      <c r="H56" s="33" t="str">
        <f>IF(入力!I31="","",入力!I31)</f>
        <v>東習志野小</v>
      </c>
      <c r="I56" s="33">
        <f>IF(入力!G31="","",入力!G31)</f>
        <v>5</v>
      </c>
      <c r="J56" s="33">
        <f>IF(入力!P31="","",入力!P31)</f>
        <v>161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海老原</v>
      </c>
      <c r="D57" s="33" t="str">
        <f>IF(入力!E34="","",入力!E34)</f>
        <v>ゆい</v>
      </c>
      <c r="E57" s="33" t="str">
        <f>IF(入力!C33="","",入力!C33)</f>
        <v>エビハラ</v>
      </c>
      <c r="F57" s="33" t="str">
        <f>IF(入力!E33="","",入力!E33)</f>
        <v>ユイ</v>
      </c>
      <c r="G57" s="33">
        <f>IF(入力!M33="","",入力!M33)</f>
        <v>513997228</v>
      </c>
      <c r="H57" s="33" t="str">
        <f>IF(入力!I33="","",入力!I33)</f>
        <v>海神小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保</v>
      </c>
      <c r="D58" s="33" t="str">
        <f>IF(入力!E36="","",入力!E36)</f>
        <v>璃乃</v>
      </c>
      <c r="E58" s="33" t="str">
        <f>IF(入力!C35="","",入力!C35)</f>
        <v>タモツ</v>
      </c>
      <c r="F58" s="33" t="str">
        <f>IF(入力!E35="","",入力!E35)</f>
        <v>リノ</v>
      </c>
      <c r="G58" s="33">
        <f>IF(入力!M35="","",入力!M35)</f>
        <v>513490686</v>
      </c>
      <c r="H58" s="33" t="str">
        <f>IF(入力!I35="","",入力!I35)</f>
        <v>行田東小</v>
      </c>
      <c r="I58" s="33">
        <f>IF(入力!G35="","",入力!G35)</f>
        <v>4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松崎</v>
      </c>
      <c r="D59" s="33" t="str">
        <f>IF(入力!E38="","",入力!E38)</f>
        <v>優</v>
      </c>
      <c r="E59" s="33" t="str">
        <f>IF(入力!C37="","",入力!C37)</f>
        <v>マツザキ</v>
      </c>
      <c r="F59" s="33" t="str">
        <f>IF(入力!E37="","",入力!E37)</f>
        <v>ユウ</v>
      </c>
      <c r="G59" s="33">
        <f>IF(入力!M37="","",入力!M37)</f>
        <v>516971103</v>
      </c>
      <c r="H59" s="33" t="str">
        <f>IF(入力!I37="","",入力!I37)</f>
        <v>葛飾小</v>
      </c>
      <c r="I59" s="33">
        <f>IF(入力!G37="","",入力!G37)</f>
        <v>4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竹之内</v>
      </c>
      <c r="D60" s="33" t="str">
        <f>IF(入力!E40="","",入力!E40)</f>
        <v>瑠菜</v>
      </c>
      <c r="E60" s="33" t="str">
        <f>IF(入力!C39="","",入力!C39)</f>
        <v>タケノウチ</v>
      </c>
      <c r="F60" s="33" t="str">
        <f>IF(入力!E39="","",入力!E39)</f>
        <v>ルナ</v>
      </c>
      <c r="G60" s="33">
        <f>IF(入力!M39="","",入力!M39)</f>
        <v>516971093</v>
      </c>
      <c r="H60" s="33" t="str">
        <f>IF(入力!I39="","",入力!I39)</f>
        <v>行田東小</v>
      </c>
      <c r="I60" s="33">
        <f>IF(入力!G39="","",入力!G39)</f>
        <v>4</v>
      </c>
      <c r="J60" s="33">
        <f>IF(入力!P39="","",入力!P39)</f>
        <v>127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渡邉</v>
      </c>
      <c r="D61" s="33" t="str">
        <f>IF(入力!E42="","",入力!E42)</f>
        <v>璃和</v>
      </c>
      <c r="E61" s="33" t="str">
        <f>IF(入力!C41="","",入力!C41)</f>
        <v>ワタナベ</v>
      </c>
      <c r="F61" s="33" t="str">
        <f>IF(入力!E41="","",入力!E41)</f>
        <v>リナ</v>
      </c>
      <c r="G61" s="33">
        <f>IF(入力!M41="","",入力!M41)</f>
        <v>514595922</v>
      </c>
      <c r="H61" s="33" t="str">
        <f>IF(入力!I41="","",入力!I41)</f>
        <v>金杉小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原</v>
      </c>
      <c r="D62" s="33" t="str">
        <f>IF(入力!E44="","",入力!E44)</f>
        <v>瑞希</v>
      </c>
      <c r="E62" s="33" t="str">
        <f>IF(入力!C43="","",入力!C43)</f>
        <v>ハラ</v>
      </c>
      <c r="F62" s="33" t="str">
        <f>IF(入力!E43="","",入力!E43)</f>
        <v>ミズキ</v>
      </c>
      <c r="G62" s="33">
        <f>IF(入力!M43="","",入力!M43)</f>
        <v>514784379</v>
      </c>
      <c r="H62" s="33" t="str">
        <f>IF(入力!I43="","",入力!I43)</f>
        <v>行田東小</v>
      </c>
      <c r="I62" s="33">
        <f>IF(入力!G43="","",入力!G43)</f>
        <v>3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細川</v>
      </c>
      <c r="D63" s="33" t="str">
        <f>IF(入力!E46="","",入力!E46)</f>
        <v>明希乃</v>
      </c>
      <c r="E63" s="33" t="str">
        <f>IF(入力!C45="","",入力!C45)</f>
        <v>ホソカワ</v>
      </c>
      <c r="F63" s="33" t="str">
        <f>IF(入力!E45="","",入力!E45)</f>
        <v>アキノ</v>
      </c>
      <c r="G63" s="33">
        <f>IF(入力!M45="","",入力!M45)</f>
        <v>515272491</v>
      </c>
      <c r="H63" s="33" t="str">
        <f>IF(入力!I45="","",入力!I45)</f>
        <v>塚田小</v>
      </c>
      <c r="I63" s="33">
        <f>IF(入力!G45="","",入力!G45)</f>
        <v>3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畑</v>
      </c>
      <c r="D64" s="33" t="str">
        <f>IF(入力!E48="","",入力!E48)</f>
        <v>虹羽</v>
      </c>
      <c r="E64" s="33" t="str">
        <f>IF(入力!C47="","",入力!C47)</f>
        <v>ハタ</v>
      </c>
      <c r="F64" s="33" t="str">
        <f>IF(入力!E47="","",入力!E47)</f>
        <v>コハネ</v>
      </c>
      <c r="G64" s="33">
        <f>IF(入力!M47="","",入力!M47)</f>
        <v>515887361</v>
      </c>
      <c r="H64" s="33" t="str">
        <f>IF(入力!I47="","",入力!I47)</f>
        <v>塚田小</v>
      </c>
      <c r="I64" s="33">
        <f>IF(入力!G47="","",入力!G47)</f>
        <v>3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2018-02-01T11:07:25Z</dcterms:modified>
</cp:coreProperties>
</file>