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NASONIC\help\みんなで共有\横澤\USB ドライブ\★坪井VBC部長\橫澤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<sst xmlns="http://schemas.openxmlformats.org/spreadsheetml/2006/main" count="428" uniqueCount="294">
  <si>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</si>
  <si>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</si>
  <si>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</si>
  <si>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</si>
  <si>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</si>
  <si>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</si>
  <si>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</si>
  <si>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</si>
  <si>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</si>
  <si>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</si>
  <si>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</si>
  <si>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</si>
  <si>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</si>
  <si>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</si>
  <si>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</si>
  <si>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</si>
  <si>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</si>
  <si>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</si>
  <si>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</si>
  <si>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</si>
  <si>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</si>
  <si>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</si>
  <si>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</si>
  <si>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</si>
  <si>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</si>
  <si>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</si>
  <si>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</si>
  <si>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</si>
  <si>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</si>
  <si>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</si>
  <si>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</si>
  <si>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</si>
  <si>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</si>
  <si>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</si>
  <si>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</si>
  <si>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</si>
  <si>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</si>
  <si>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</si>
  <si>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</si>
  <si>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</si>
  <si>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</si>
  <si>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</si>
  <si>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</si>
  <si>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</si>
  <si>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</si>
  <si>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</si>
  <si>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</si>
  <si>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</si>
  <si>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</si>
  <si>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</si>
  <si>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</si>
  <si>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</si>
  <si>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</si>
  <si>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</si>
  <si>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</si>
  <si>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</si>
  <si>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</si>
  <si>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</si>
  <si>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</si>
  <si>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</si>
  <si>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</si>
  <si>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</si>
  <si>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</si>
  <si>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</si>
  <si>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</si>
  <si>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</si>
  <si>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</si>
  <si>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</si>
  <si>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</si>
  <si>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</si>
  <si>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</si>
  <si>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</si>
  <si>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</si>
  <si>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</si>
  <si>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</si>
  <si>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</si>
  <si>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</si>
  <si>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</si>
  <si>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</si>
  <si>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</si>
  <si>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</si>
  <si>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</si>
  <si>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</si>
  <si>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</si>
  <si>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</si>
  <si>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</si>
  <si>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</si>
  <si>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</si>
  <si>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</si>
  <si>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</si>
  <si>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</si>
  <si>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</si>
  <si>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</si>
  <si>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</si>
  <si>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</si>
  <si>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</si>
  <si>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</si>
  <si>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</si>
  <si>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</si>
  <si>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</si>
  <si>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</si>
  <si>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</si>
  <si>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</si>
  <si>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</si>
  <si>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</si>
  <si>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</si>
  <si>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</si>
  <si>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</si>
  <si>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</si>
  <si>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</si>
  <si>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</si>
  <si>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</si>
  <si>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</si>
  <si>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</si>
  <si>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</si>
  <si>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</si>
  <si>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</si>
  <si>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</si>
  <si>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</si>
  <si>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</si>
  <si>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</si>
  <si>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</si>
  <si>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</si>
  <si>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</si>
  <si>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</si>
  <si>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</si>
  <si>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</si>
  <si>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</si>
  <si>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</si>
  <si>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</si>
  <si>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</si>
  <si>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</si>
  <si>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</si>
  <si>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</si>
  <si>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</si>
  <si>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</si>
  <si>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</si>
  <si>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</si>
  <si>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</si>
  <si>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</si>
  <si>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</si>
  <si>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</si>
  <si>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</si>
  <si>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</si>
  <si>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</si>
  <si>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</si>
  <si>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</si>
  <si>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</si>
  <si>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</si>
  <si>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</si>
  <si>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</si>
  <si>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</si>
  <si>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</si>
  <si>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</si>
  <si>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</si>
  <si>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</si>
  <si>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</si>
  <si>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</si>
  <si>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</si>
  <si>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</si>
  <si>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</si>
  <si>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</si>
  <si>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</si>
  <si>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</si>
  <si>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</si>
  <si>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</si>
  <si>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</si>
  <si>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</si>
  <si>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</si>
  <si>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</si>
  <si>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</si>
  <si>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</si>
  <si>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</si>
  <si>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</si>
  <si>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</si>
  <si>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</si>
  <si>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</si>
  <si>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</si>
  <si>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</si>
  <si>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</si>
  <si>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</si>
  <si>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</si>
  <si>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</si>
  <si>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</si>
  <si>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</si>
  <si>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</si>
  <si>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</si>
  <si>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</si>
  <si>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</si>
  <si>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</si>
  <si>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</si>
  <si>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</si>
  <si>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</si>
  <si>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</si>
  <si>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</si>
  <si>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</si>
  <si>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</si>
  <si>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</si>
  <si>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</si>
  <si>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</si>
  <si>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ﾂﾎﾞｲﾌﾞｲﾋﾞｰｼｰ</t>
    <phoneticPr fontId="2"/>
  </si>
  <si>
    <t>坪井VBC</t>
    <rPh sb="0" eb="2">
      <t>ツボイ</t>
    </rPh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</si>
  <si>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</si>
  <si>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</si>
  <si>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ﾅｶﾔ</t>
    <phoneticPr fontId="2"/>
  </si>
  <si>
    <t>ｹｲﾀ</t>
    <phoneticPr fontId="2"/>
  </si>
  <si>
    <t>中谷</t>
    <rPh sb="0" eb="2">
      <t>ナカヤ</t>
    </rPh>
    <phoneticPr fontId="2"/>
  </si>
  <si>
    <t>啓太</t>
    <rPh sb="0" eb="2">
      <t>ケイタ</t>
    </rPh>
    <phoneticPr fontId="2"/>
  </si>
  <si>
    <t>274</t>
    <phoneticPr fontId="2"/>
  </si>
  <si>
    <t>0062</t>
    <phoneticPr fontId="2"/>
  </si>
  <si>
    <t>船橋市坪井町408-25</t>
    <rPh sb="0" eb="3">
      <t>フナバシシ</t>
    </rPh>
    <rPh sb="3" eb="6">
      <t>ツボイチョウ</t>
    </rPh>
    <phoneticPr fontId="2"/>
  </si>
  <si>
    <t>465</t>
    <phoneticPr fontId="2"/>
  </si>
  <si>
    <t>4231</t>
    <phoneticPr fontId="2"/>
  </si>
  <si>
    <t>047</t>
    <phoneticPr fontId="2"/>
  </si>
  <si>
    <t>ｽｽﾞｷ</t>
    <phoneticPr fontId="2"/>
  </si>
  <si>
    <t>ｴﾂﾖ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</si>
  <si>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</si>
  <si>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</si>
  <si>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274</t>
    <phoneticPr fontId="2"/>
  </si>
  <si>
    <t>0063</t>
    <phoneticPr fontId="2"/>
  </si>
  <si>
    <t>船橋市坪井西1-6-24</t>
    <rPh sb="0" eb="3">
      <t>フナバシシ</t>
    </rPh>
    <rPh sb="3" eb="5">
      <t>ツボイ</t>
    </rPh>
    <rPh sb="5" eb="6">
      <t>ニシ</t>
    </rPh>
    <phoneticPr fontId="2"/>
  </si>
  <si>
    <t>467</t>
    <phoneticPr fontId="2"/>
  </si>
  <si>
    <t>8031</t>
    <phoneticPr fontId="2"/>
  </si>
  <si>
    <t>ﾎｿﾀﾞ　</t>
    <phoneticPr fontId="2"/>
  </si>
  <si>
    <t>ｶﾂﾗ</t>
    <phoneticPr fontId="2"/>
  </si>
  <si>
    <t>細田</t>
    <rPh sb="0" eb="2">
      <t>ホソダ</t>
    </rPh>
    <phoneticPr fontId="2"/>
  </si>
  <si>
    <t>桂</t>
    <rPh sb="0" eb="1">
      <t>カツラ</t>
    </rPh>
    <phoneticPr fontId="2"/>
  </si>
  <si>
    <t>274</t>
    <phoneticPr fontId="2"/>
  </si>
  <si>
    <t>0064</t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</si>
  <si>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</si>
  <si>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464</t>
    <phoneticPr fontId="2"/>
  </si>
  <si>
    <t>4318</t>
    <phoneticPr fontId="2"/>
  </si>
  <si>
    <t>ﾎｿﾀﾞ</t>
    <phoneticPr fontId="2"/>
  </si>
  <si>
    <t>ﾖｺｻﾜ</t>
    <phoneticPr fontId="2"/>
  </si>
  <si>
    <t>ｱｲ</t>
    <phoneticPr fontId="2"/>
  </si>
  <si>
    <t>横澤</t>
    <rPh sb="0" eb="2">
      <t>ヨコサワ</t>
    </rPh>
    <phoneticPr fontId="2"/>
  </si>
  <si>
    <t>愛</t>
    <rPh sb="0" eb="1">
      <t>アイ</t>
    </rPh>
    <phoneticPr fontId="2"/>
  </si>
  <si>
    <t>宮川</t>
    <rPh sb="0" eb="2">
      <t>ミヤカワ</t>
    </rPh>
    <phoneticPr fontId="2"/>
  </si>
  <si>
    <t>すず</t>
    <phoneticPr fontId="2"/>
  </si>
  <si>
    <t>ﾐﾔｶﾞﾜ</t>
    <phoneticPr fontId="2"/>
  </si>
  <si>
    <t>ｽｽﾞ</t>
    <phoneticPr fontId="2"/>
  </si>
  <si>
    <t>ｲﾃﾞ</t>
    <phoneticPr fontId="2"/>
  </si>
  <si>
    <t>ﾅﾂﾒ</t>
    <phoneticPr fontId="2"/>
  </si>
  <si>
    <t>井出</t>
    <rPh sb="0" eb="2">
      <t>イデ</t>
    </rPh>
    <phoneticPr fontId="2"/>
  </si>
  <si>
    <t>なつめ</t>
    <phoneticPr fontId="2"/>
  </si>
  <si>
    <t>ﾊﾗ</t>
    <phoneticPr fontId="2"/>
  </si>
  <si>
    <t>ﾘﾝ</t>
    <phoneticPr fontId="2"/>
  </si>
  <si>
    <t>懍</t>
    <rPh sb="0" eb="1">
      <t>リン</t>
    </rPh>
    <phoneticPr fontId="2"/>
  </si>
  <si>
    <t>原</t>
    <rPh sb="0" eb="1">
      <t>ハラ</t>
    </rPh>
    <phoneticPr fontId="2"/>
  </si>
  <si>
    <t>ﾏﾙﾔﾏ</t>
    <phoneticPr fontId="2"/>
  </si>
  <si>
    <t>ﾓﾓﾊ</t>
    <phoneticPr fontId="2"/>
  </si>
  <si>
    <t>丸山</t>
    <rPh sb="0" eb="2">
      <t>マルヤマ</t>
    </rPh>
    <phoneticPr fontId="2"/>
  </si>
  <si>
    <t>桃葉</t>
    <rPh sb="0" eb="2">
      <t>モモハ</t>
    </rPh>
    <phoneticPr fontId="2"/>
  </si>
  <si>
    <t>ﾔｽﾓﾄ</t>
    <phoneticPr fontId="2"/>
  </si>
  <si>
    <t>ﾐｻｷ</t>
    <phoneticPr fontId="2"/>
  </si>
  <si>
    <t>安本</t>
    <rPh sb="0" eb="2">
      <t>ヤスモト</t>
    </rPh>
    <phoneticPr fontId="2"/>
  </si>
  <si>
    <t>三咲</t>
    <rPh sb="0" eb="2">
      <t>ミサキ</t>
    </rPh>
    <phoneticPr fontId="2"/>
  </si>
  <si>
    <t>ﾜﾀﾅﾍﾞ</t>
    <phoneticPr fontId="2"/>
  </si>
  <si>
    <t>ｶﾉﾝ</t>
    <phoneticPr fontId="2"/>
  </si>
  <si>
    <t>渡邉</t>
    <rPh sb="0" eb="2">
      <t>ワタナベ</t>
    </rPh>
    <phoneticPr fontId="2"/>
  </si>
  <si>
    <t>華望</t>
    <rPh sb="0" eb="1">
      <t>ハナ</t>
    </rPh>
    <rPh sb="1" eb="2">
      <t>ノゾミ</t>
    </rPh>
    <phoneticPr fontId="2"/>
  </si>
  <si>
    <t>ﾀｹﾊ</t>
    <phoneticPr fontId="2"/>
  </si>
  <si>
    <t>ｾﾅ</t>
    <phoneticPr fontId="2"/>
  </si>
  <si>
    <t>竹葉</t>
    <rPh sb="0" eb="1">
      <t>タケ</t>
    </rPh>
    <rPh sb="1" eb="2">
      <t>ハ</t>
    </rPh>
    <phoneticPr fontId="2"/>
  </si>
  <si>
    <t>瀬奈</t>
    <rPh sb="0" eb="2">
      <t>セナ</t>
    </rPh>
    <phoneticPr fontId="2"/>
  </si>
  <si>
    <t>ｻｶﾞﾜ</t>
    <phoneticPr fontId="2"/>
  </si>
  <si>
    <t>ﾕｳﾐ</t>
    <phoneticPr fontId="2"/>
  </si>
  <si>
    <t>佐川</t>
    <rPh sb="0" eb="2">
      <t>サガワ</t>
    </rPh>
    <phoneticPr fontId="2"/>
  </si>
  <si>
    <t>友美</t>
    <rPh sb="0" eb="2">
      <t>トモミ</t>
    </rPh>
    <phoneticPr fontId="2"/>
  </si>
  <si>
    <t>ｲｸｲﾅ</t>
    <phoneticPr fontId="2"/>
  </si>
  <si>
    <t>ﾊﾅ</t>
    <phoneticPr fontId="2"/>
  </si>
  <si>
    <t>華</t>
    <rPh sb="0" eb="1">
      <t>ハナ</t>
    </rPh>
    <phoneticPr fontId="2"/>
  </si>
  <si>
    <t>生稲</t>
    <rPh sb="0" eb="2">
      <t>イクイナ</t>
    </rPh>
    <phoneticPr fontId="2"/>
  </si>
  <si>
    <t>ｻﾄｳ</t>
    <phoneticPr fontId="2"/>
  </si>
  <si>
    <t>ﾉﾜ</t>
    <phoneticPr fontId="2"/>
  </si>
  <si>
    <t>佐藤</t>
    <rPh sb="0" eb="2">
      <t>サトウ</t>
    </rPh>
    <phoneticPr fontId="2"/>
  </si>
  <si>
    <t>希羽</t>
    <rPh sb="0" eb="1">
      <t>ノゾミ</t>
    </rPh>
    <rPh sb="1" eb="2">
      <t>ハネ</t>
    </rPh>
    <phoneticPr fontId="2"/>
  </si>
  <si>
    <t>ｼﾉﾀﾞ</t>
    <phoneticPr fontId="2"/>
  </si>
  <si>
    <t>ﾆｲﾅ</t>
    <phoneticPr fontId="2"/>
  </si>
  <si>
    <t>篠田</t>
    <rPh sb="0" eb="2">
      <t>シノダ</t>
    </rPh>
    <phoneticPr fontId="2"/>
  </si>
  <si>
    <t>新奈</t>
    <rPh sb="0" eb="1">
      <t>シン</t>
    </rPh>
    <rPh sb="1" eb="2">
      <t>ナ</t>
    </rPh>
    <phoneticPr fontId="2"/>
  </si>
  <si>
    <t>船橋市立坪井小学校</t>
    <rPh sb="0" eb="4">
      <t>フナバシシリツ</t>
    </rPh>
    <rPh sb="4" eb="6">
      <t>ツボイ</t>
    </rPh>
    <rPh sb="6" eb="9">
      <t>ショウガッコウ</t>
    </rPh>
    <phoneticPr fontId="2"/>
  </si>
  <si>
    <t>八千代市立村上小学校</t>
    <rPh sb="0" eb="5">
      <t>ヤチヨシリツ</t>
    </rPh>
    <rPh sb="5" eb="7">
      <t>ムラカミ</t>
    </rPh>
    <rPh sb="7" eb="10">
      <t>ショウガッコウ</t>
    </rPh>
    <phoneticPr fontId="2"/>
  </si>
  <si>
    <t>習志野市立大久保東小学校</t>
    <rPh sb="0" eb="5">
      <t>ナラシノシリツ</t>
    </rPh>
    <rPh sb="5" eb="8">
      <t>オオクボ</t>
    </rPh>
    <rPh sb="8" eb="9">
      <t>ヒガシ</t>
    </rPh>
    <rPh sb="9" eb="12">
      <t>ショウガッコウ</t>
    </rPh>
    <phoneticPr fontId="2"/>
  </si>
  <si>
    <t>船橋市立飯山満小学校</t>
    <rPh sb="0" eb="4">
      <t>フナバシシリツ</t>
    </rPh>
    <rPh sb="4" eb="6">
      <t>イイヤマ</t>
    </rPh>
    <rPh sb="6" eb="7">
      <t>ミツル</t>
    </rPh>
    <rPh sb="7" eb="10">
      <t>ショウガッコウ</t>
    </rPh>
    <phoneticPr fontId="2"/>
  </si>
  <si>
    <t>船橋市立八木ケ谷小学校</t>
    <rPh sb="0" eb="4">
      <t>フナバシシリツ</t>
    </rPh>
    <rPh sb="4" eb="8">
      <t>ヤギガヤ</t>
    </rPh>
    <rPh sb="8" eb="11">
      <t>ショウガッコウ</t>
    </rPh>
    <phoneticPr fontId="2"/>
  </si>
  <si>
    <t>船橋市立薬円台小学校</t>
    <rPh sb="0" eb="4">
      <t>フナバシシリツ</t>
    </rPh>
    <rPh sb="4" eb="7">
      <t>ヤクエンダイ</t>
    </rPh>
    <rPh sb="7" eb="10">
      <t>ショウガッコウ</t>
    </rPh>
    <phoneticPr fontId="2"/>
  </si>
  <si>
    <t>船橋市立習志野第二小学校</t>
    <rPh sb="0" eb="4">
      <t>フナバシシリツ</t>
    </rPh>
    <rPh sb="4" eb="7">
      <t>ナラシノ</t>
    </rPh>
    <rPh sb="7" eb="9">
      <t>ダイニ</t>
    </rPh>
    <rPh sb="9" eb="12">
      <t>ショウガッコウ</t>
    </rPh>
    <phoneticPr fontId="2"/>
  </si>
  <si>
    <t>①</t>
    <phoneticPr fontId="2"/>
  </si>
  <si>
    <t>ｶﾂﾗ</t>
    <phoneticPr fontId="2"/>
  </si>
  <si>
    <t>4318</t>
    <phoneticPr fontId="2"/>
  </si>
  <si>
    <t>拾って繋ぐバレーを目指します！サーブで崩しチャンスボールで攻撃のリズムをつくります。</t>
    <rPh sb="0" eb="1">
      <t>ヒロ</t>
    </rPh>
    <rPh sb="3" eb="4">
      <t>ツナ</t>
    </rPh>
    <rPh sb="9" eb="11">
      <t>メザ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</si>
  <si>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</si>
  <si>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4">
      <t>ニチダイ</t>
    </rPh>
    <rPh sb="4" eb="5">
      <t>マエ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</si>
</sst>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10" zoomScaleNormal="100" workbookViewId="0">
      <selection activeCell="P6" sqref="P6:AJ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9" t="s">
        <v>189</v>
      </c>
      <c r="B2" s="230"/>
      <c r="C2" s="436" t="s">
        <v>200</v>
      </c>
      <c r="D2" s="231"/>
      <c r="E2" s="231"/>
      <c r="F2" s="231"/>
      <c r="G2" s="231"/>
      <c r="H2" s="231"/>
      <c r="I2" s="232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3" t="s">
        <v>190</v>
      </c>
      <c r="B3" s="234"/>
      <c r="C3" s="437" t="s">
        <v>201</v>
      </c>
      <c r="D3" s="235"/>
      <c r="E3" s="235"/>
      <c r="F3" s="235"/>
      <c r="G3" s="235"/>
      <c r="H3" s="235"/>
      <c r="I3" s="236"/>
      <c r="J3" s="438" t="s">
        <v>202</v>
      </c>
      <c r="K3" s="85"/>
      <c r="L3" s="85"/>
      <c r="M3" s="85"/>
      <c r="N3" s="85"/>
      <c r="O3" s="86"/>
      <c r="P3" s="193" t="s">
        <v>203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178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43124438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/>
      <c r="K5" s="141"/>
      <c r="L5" s="141"/>
      <c r="M5" s="141"/>
      <c r="N5" s="141"/>
      <c r="O5" s="141"/>
      <c r="P5" s="447" t="s">
        <v>292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47" t="s">
        <v>293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39" t="s">
        <v>204</v>
      </c>
      <c r="D7" s="109"/>
      <c r="E7" s="440" t="s">
        <v>205</v>
      </c>
      <c r="F7" s="110"/>
      <c r="G7" s="112">
        <v>50136370</v>
      </c>
      <c r="H7" s="112"/>
      <c r="I7" s="112"/>
      <c r="J7" s="112">
        <v>23120</v>
      </c>
      <c r="K7" s="112"/>
      <c r="L7" s="112"/>
      <c r="M7" s="112"/>
      <c r="N7" s="112"/>
      <c r="O7" s="112"/>
      <c r="P7" s="77" t="s">
        <v>72</v>
      </c>
      <c r="Q7" s="78"/>
      <c r="R7" s="136" t="s">
        <v>208</v>
      </c>
      <c r="S7" s="136"/>
      <c r="T7" s="136"/>
      <c r="U7" s="136"/>
      <c r="V7" s="50" t="s">
        <v>73</v>
      </c>
      <c r="W7" s="135" t="s">
        <v>209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213</v>
      </c>
      <c r="AM7" s="142"/>
      <c r="AN7" s="142"/>
      <c r="AO7" s="142"/>
      <c r="AP7" s="142"/>
      <c r="AQ7" s="142"/>
      <c r="AR7" s="142"/>
      <c r="AS7" s="59" t="s">
        <v>75</v>
      </c>
      <c r="AT7" s="246">
        <v>54</v>
      </c>
    </row>
    <row r="8" spans="1:51" ht="18" customHeight="1">
      <c r="A8" s="119"/>
      <c r="B8" s="118"/>
      <c r="C8" s="441" t="s">
        <v>206</v>
      </c>
      <c r="D8" s="115"/>
      <c r="E8" s="442" t="s">
        <v>207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210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211</v>
      </c>
      <c r="AL8" s="146"/>
      <c r="AM8" s="146"/>
      <c r="AN8" s="146"/>
      <c r="AO8" s="60" t="s">
        <v>76</v>
      </c>
      <c r="AP8" s="146" t="s">
        <v>212</v>
      </c>
      <c r="AQ8" s="146"/>
      <c r="AR8" s="146"/>
      <c r="AS8" s="147"/>
      <c r="AT8" s="246"/>
    </row>
    <row r="9" spans="1:51" ht="14.45" customHeight="1">
      <c r="A9" s="119" t="s">
        <v>150</v>
      </c>
      <c r="B9" s="118"/>
      <c r="C9" s="439" t="s">
        <v>214</v>
      </c>
      <c r="D9" s="109"/>
      <c r="E9" s="440" t="s">
        <v>215</v>
      </c>
      <c r="F9" s="110"/>
      <c r="G9" s="112">
        <v>512370435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136" t="s">
        <v>218</v>
      </c>
      <c r="S9" s="136"/>
      <c r="T9" s="136"/>
      <c r="U9" s="136"/>
      <c r="V9" s="50" t="s">
        <v>73</v>
      </c>
      <c r="W9" s="135" t="s">
        <v>219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 t="s">
        <v>213</v>
      </c>
      <c r="AM9" s="142"/>
      <c r="AN9" s="142"/>
      <c r="AO9" s="142"/>
      <c r="AP9" s="142"/>
      <c r="AQ9" s="142"/>
      <c r="AR9" s="142"/>
      <c r="AS9" s="59" t="s">
        <v>194</v>
      </c>
      <c r="AT9" s="247">
        <v>48</v>
      </c>
    </row>
    <row r="10" spans="1:51" ht="18" customHeight="1">
      <c r="A10" s="119"/>
      <c r="B10" s="118"/>
      <c r="C10" s="441" t="s">
        <v>216</v>
      </c>
      <c r="D10" s="115"/>
      <c r="E10" s="442" t="s">
        <v>217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 t="s">
        <v>220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 t="s">
        <v>221</v>
      </c>
      <c r="AL10" s="146"/>
      <c r="AM10" s="146"/>
      <c r="AN10" s="146"/>
      <c r="AO10" s="60" t="s">
        <v>195</v>
      </c>
      <c r="AP10" s="146" t="s">
        <v>222</v>
      </c>
      <c r="AQ10" s="146"/>
      <c r="AR10" s="146"/>
      <c r="AS10" s="147"/>
      <c r="AT10" s="247"/>
    </row>
    <row r="11" spans="1:51" ht="14.45" customHeight="1">
      <c r="A11" s="119" t="s">
        <v>151</v>
      </c>
      <c r="B11" s="118"/>
      <c r="C11" s="439" t="s">
        <v>223</v>
      </c>
      <c r="D11" s="109"/>
      <c r="E11" s="440" t="s">
        <v>224</v>
      </c>
      <c r="F11" s="110"/>
      <c r="G11" s="112">
        <v>505061722</v>
      </c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136" t="s">
        <v>227</v>
      </c>
      <c r="S11" s="136"/>
      <c r="T11" s="136"/>
      <c r="U11" s="136"/>
      <c r="V11" s="50" t="s">
        <v>73</v>
      </c>
      <c r="W11" s="135" t="s">
        <v>228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 t="s">
        <v>213</v>
      </c>
      <c r="AM11" s="142"/>
      <c r="AN11" s="142"/>
      <c r="AO11" s="142"/>
      <c r="AP11" s="142"/>
      <c r="AQ11" s="142"/>
      <c r="AR11" s="142"/>
      <c r="AS11" s="59" t="s">
        <v>194</v>
      </c>
      <c r="AT11" s="247">
        <v>75</v>
      </c>
    </row>
    <row r="12" spans="1:51" ht="18" customHeight="1">
      <c r="A12" s="119"/>
      <c r="B12" s="118"/>
      <c r="C12" s="441" t="s">
        <v>225</v>
      </c>
      <c r="D12" s="115"/>
      <c r="E12" s="442" t="s">
        <v>226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 t="s">
        <v>229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 t="s">
        <v>230</v>
      </c>
      <c r="AL12" s="146"/>
      <c r="AM12" s="146"/>
      <c r="AN12" s="146"/>
      <c r="AO12" s="60" t="s">
        <v>195</v>
      </c>
      <c r="AP12" s="146" t="s">
        <v>231</v>
      </c>
      <c r="AQ12" s="146"/>
      <c r="AR12" s="146"/>
      <c r="AS12" s="147"/>
      <c r="AT12" s="247"/>
    </row>
    <row r="13" spans="1:51" ht="15" customHeight="1">
      <c r="A13" s="119" t="s">
        <v>152</v>
      </c>
      <c r="B13" s="118"/>
      <c r="C13" s="108"/>
      <c r="D13" s="109"/>
      <c r="E13" s="109"/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8"/>
    </row>
    <row r="14" spans="1:51" ht="18" customHeight="1">
      <c r="A14" s="119"/>
      <c r="B14" s="118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8"/>
    </row>
    <row r="15" spans="1:51" ht="15" customHeight="1">
      <c r="A15" s="128" t="s">
        <v>166</v>
      </c>
      <c r="B15" s="118"/>
      <c r="C15" s="439" t="s">
        <v>232</v>
      </c>
      <c r="D15" s="109"/>
      <c r="E15" s="440" t="s">
        <v>289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218</v>
      </c>
      <c r="S15" s="136"/>
      <c r="T15" s="136"/>
      <c r="U15" s="136"/>
      <c r="V15" s="49" t="s">
        <v>73</v>
      </c>
      <c r="W15" s="135" t="s">
        <v>228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 t="s">
        <v>213</v>
      </c>
      <c r="AM15" s="142"/>
      <c r="AN15" s="142"/>
      <c r="AO15" s="142"/>
      <c r="AP15" s="142"/>
      <c r="AQ15" s="142"/>
      <c r="AR15" s="142"/>
      <c r="AS15" s="59" t="s">
        <v>194</v>
      </c>
      <c r="AT15" s="247">
        <v>75</v>
      </c>
    </row>
    <row r="16" spans="1:51" ht="18" customHeight="1">
      <c r="A16" s="119"/>
      <c r="B16" s="118"/>
      <c r="C16" s="441" t="s">
        <v>225</v>
      </c>
      <c r="D16" s="115"/>
      <c r="E16" s="442" t="s">
        <v>226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229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4"/>
      <c r="AK16" s="145" t="s">
        <v>230</v>
      </c>
      <c r="AL16" s="146"/>
      <c r="AM16" s="146"/>
      <c r="AN16" s="146"/>
      <c r="AO16" s="60" t="s">
        <v>195</v>
      </c>
      <c r="AP16" s="146" t="s">
        <v>290</v>
      </c>
      <c r="AQ16" s="146"/>
      <c r="AR16" s="146"/>
      <c r="AS16" s="147"/>
      <c r="AT16" s="247"/>
    </row>
    <row r="17" spans="1:46">
      <c r="A17" s="119" t="s">
        <v>6</v>
      </c>
      <c r="B17" s="118"/>
      <c r="C17" s="151" t="str">
        <f>IF(P16="","",P16)</f>
        <v>船橋市松が丘5-49-8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1" t="str">
        <f>IF(AL15="","",AL15&amp;"-"&amp;AK16&amp;"-"&amp;AP16)</f>
        <v>047-464-4318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3" t="s">
        <v>167</v>
      </c>
      <c r="Q23" s="117"/>
      <c r="R23" s="117"/>
      <c r="S23" s="117"/>
      <c r="T23" s="2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5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43" t="s">
        <v>288</v>
      </c>
      <c r="C25" s="439" t="s">
        <v>233</v>
      </c>
      <c r="D25" s="109"/>
      <c r="E25" s="440" t="s">
        <v>234</v>
      </c>
      <c r="F25" s="110"/>
      <c r="G25" s="90">
        <v>5</v>
      </c>
      <c r="H25" s="92"/>
      <c r="I25" s="446" t="s">
        <v>281</v>
      </c>
      <c r="J25" s="91"/>
      <c r="K25" s="91"/>
      <c r="L25" s="92"/>
      <c r="M25" s="90">
        <v>514592130</v>
      </c>
      <c r="N25" s="91"/>
      <c r="O25" s="92"/>
      <c r="P25" s="90"/>
      <c r="Q25" s="91"/>
      <c r="R25" s="91"/>
      <c r="S25" s="91"/>
      <c r="T25" s="96"/>
      <c r="U25" s="1"/>
      <c r="V25" s="1"/>
      <c r="W25" s="1"/>
      <c r="X25" s="1"/>
      <c r="Y25" s="98">
        <v>12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1" t="s">
        <v>235</v>
      </c>
      <c r="D26" s="115"/>
      <c r="E26" s="442" t="s">
        <v>236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39" t="s">
        <v>239</v>
      </c>
      <c r="D27" s="109"/>
      <c r="E27" s="440" t="s">
        <v>240</v>
      </c>
      <c r="F27" s="110"/>
      <c r="G27" s="90">
        <v>5</v>
      </c>
      <c r="H27" s="92"/>
      <c r="I27" s="446" t="s">
        <v>281</v>
      </c>
      <c r="J27" s="91"/>
      <c r="K27" s="91"/>
      <c r="L27" s="92"/>
      <c r="M27" s="90">
        <v>515845258</v>
      </c>
      <c r="N27" s="91"/>
      <c r="O27" s="92"/>
      <c r="P27" s="90"/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1" t="s">
        <v>237</v>
      </c>
      <c r="D28" s="115"/>
      <c r="E28" s="442" t="s">
        <v>238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39" t="s">
        <v>241</v>
      </c>
      <c r="D29" s="109"/>
      <c r="E29" s="440" t="s">
        <v>242</v>
      </c>
      <c r="F29" s="110"/>
      <c r="G29" s="90">
        <v>5</v>
      </c>
      <c r="H29" s="92"/>
      <c r="I29" s="446" t="s">
        <v>281</v>
      </c>
      <c r="J29" s="91"/>
      <c r="K29" s="91"/>
      <c r="L29" s="92"/>
      <c r="M29" s="90">
        <v>518930714</v>
      </c>
      <c r="N29" s="91"/>
      <c r="O29" s="92"/>
      <c r="P29" s="90"/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41" t="s">
        <v>243</v>
      </c>
      <c r="D30" s="115"/>
      <c r="E30" s="442" t="s">
        <v>244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39" t="s">
        <v>245</v>
      </c>
      <c r="D31" s="109"/>
      <c r="E31" s="440" t="s">
        <v>246</v>
      </c>
      <c r="F31" s="110"/>
      <c r="G31" s="90">
        <v>5</v>
      </c>
      <c r="H31" s="92"/>
      <c r="I31" s="446" t="s">
        <v>282</v>
      </c>
      <c r="J31" s="91"/>
      <c r="K31" s="91"/>
      <c r="L31" s="92"/>
      <c r="M31" s="90">
        <v>515969288</v>
      </c>
      <c r="N31" s="91"/>
      <c r="O31" s="92"/>
      <c r="P31" s="90"/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41" t="s">
        <v>248</v>
      </c>
      <c r="D32" s="115"/>
      <c r="E32" s="442" t="s">
        <v>247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39" t="s">
        <v>249</v>
      </c>
      <c r="D33" s="109"/>
      <c r="E33" s="440" t="s">
        <v>250</v>
      </c>
      <c r="F33" s="110"/>
      <c r="G33" s="90">
        <v>5</v>
      </c>
      <c r="H33" s="92"/>
      <c r="I33" s="446" t="s">
        <v>281</v>
      </c>
      <c r="J33" s="91"/>
      <c r="K33" s="91"/>
      <c r="L33" s="92"/>
      <c r="M33" s="90">
        <v>519577758</v>
      </c>
      <c r="N33" s="91"/>
      <c r="O33" s="92"/>
      <c r="P33" s="90"/>
      <c r="Q33" s="91"/>
      <c r="R33" s="91"/>
      <c r="S33" s="91"/>
      <c r="T33" s="96"/>
      <c r="U33" s="1"/>
      <c r="V33" s="1"/>
      <c r="W33" s="1"/>
      <c r="X33" s="1"/>
      <c r="Y33" s="237">
        <v>1</v>
      </c>
      <c r="Z33" s="238"/>
      <c r="AA33" s="238"/>
      <c r="AB33" s="238"/>
      <c r="AC33" s="238"/>
      <c r="AD33" s="238"/>
      <c r="AE33" s="238"/>
      <c r="AF33" s="238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1" t="s">
        <v>251</v>
      </c>
      <c r="D34" s="115"/>
      <c r="E34" s="442" t="s">
        <v>252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39" t="s">
        <v>253</v>
      </c>
      <c r="D35" s="109"/>
      <c r="E35" s="440" t="s">
        <v>254</v>
      </c>
      <c r="F35" s="110"/>
      <c r="G35" s="90">
        <v>5</v>
      </c>
      <c r="H35" s="92"/>
      <c r="I35" s="446" t="s">
        <v>281</v>
      </c>
      <c r="J35" s="91"/>
      <c r="K35" s="91"/>
      <c r="L35" s="92"/>
      <c r="M35" s="90">
        <v>519577741</v>
      </c>
      <c r="N35" s="91"/>
      <c r="O35" s="92"/>
      <c r="P35" s="90"/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41" t="s">
        <v>255</v>
      </c>
      <c r="D36" s="115"/>
      <c r="E36" s="442" t="s">
        <v>256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39" t="s">
        <v>257</v>
      </c>
      <c r="D37" s="109"/>
      <c r="E37" s="440" t="s">
        <v>258</v>
      </c>
      <c r="F37" s="110"/>
      <c r="G37" s="90">
        <v>4</v>
      </c>
      <c r="H37" s="92"/>
      <c r="I37" s="446" t="s">
        <v>283</v>
      </c>
      <c r="J37" s="91"/>
      <c r="K37" s="91"/>
      <c r="L37" s="92"/>
      <c r="M37" s="90">
        <v>518615628</v>
      </c>
      <c r="N37" s="91"/>
      <c r="O37" s="92"/>
      <c r="P37" s="90"/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41" t="s">
        <v>259</v>
      </c>
      <c r="D38" s="115"/>
      <c r="E38" s="442" t="s">
        <v>260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39" t="s">
        <v>261</v>
      </c>
      <c r="D39" s="109"/>
      <c r="E39" s="440" t="s">
        <v>262</v>
      </c>
      <c r="F39" s="110"/>
      <c r="G39" s="90">
        <v>4</v>
      </c>
      <c r="H39" s="92"/>
      <c r="I39" s="446" t="s">
        <v>284</v>
      </c>
      <c r="J39" s="91"/>
      <c r="K39" s="91"/>
      <c r="L39" s="92"/>
      <c r="M39" s="90">
        <v>519874703</v>
      </c>
      <c r="N39" s="91"/>
      <c r="O39" s="92"/>
      <c r="P39" s="90"/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41" t="s">
        <v>263</v>
      </c>
      <c r="D40" s="115"/>
      <c r="E40" s="442" t="s">
        <v>264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39" t="s">
        <v>265</v>
      </c>
      <c r="D41" s="109"/>
      <c r="E41" s="440" t="s">
        <v>266</v>
      </c>
      <c r="F41" s="110"/>
      <c r="G41" s="90">
        <v>3</v>
      </c>
      <c r="H41" s="92"/>
      <c r="I41" s="446" t="s">
        <v>285</v>
      </c>
      <c r="J41" s="91"/>
      <c r="K41" s="91"/>
      <c r="L41" s="92"/>
      <c r="M41" s="90">
        <v>518949457</v>
      </c>
      <c r="N41" s="91"/>
      <c r="O41" s="92"/>
      <c r="P41" s="90"/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41" t="s">
        <v>267</v>
      </c>
      <c r="D42" s="115"/>
      <c r="E42" s="442" t="s">
        <v>268</v>
      </c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39" t="s">
        <v>269</v>
      </c>
      <c r="D43" s="109"/>
      <c r="E43" s="440" t="s">
        <v>270</v>
      </c>
      <c r="F43" s="110"/>
      <c r="G43" s="90">
        <v>2</v>
      </c>
      <c r="H43" s="92"/>
      <c r="I43" s="446" t="s">
        <v>286</v>
      </c>
      <c r="J43" s="91"/>
      <c r="K43" s="91"/>
      <c r="L43" s="92"/>
      <c r="M43" s="90">
        <v>518615642</v>
      </c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41" t="s">
        <v>272</v>
      </c>
      <c r="D44" s="115"/>
      <c r="E44" s="442" t="s">
        <v>271</v>
      </c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439" t="s">
        <v>273</v>
      </c>
      <c r="D45" s="109"/>
      <c r="E45" s="440" t="s">
        <v>274</v>
      </c>
      <c r="F45" s="110"/>
      <c r="G45" s="90">
        <v>2</v>
      </c>
      <c r="H45" s="92"/>
      <c r="I45" s="446" t="s">
        <v>287</v>
      </c>
      <c r="J45" s="91"/>
      <c r="K45" s="91"/>
      <c r="L45" s="92"/>
      <c r="M45" s="90">
        <v>518615635</v>
      </c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441" t="s">
        <v>275</v>
      </c>
      <c r="D46" s="115"/>
      <c r="E46" s="442" t="s">
        <v>276</v>
      </c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439" t="s">
        <v>277</v>
      </c>
      <c r="D47" s="109"/>
      <c r="E47" s="440" t="s">
        <v>278</v>
      </c>
      <c r="F47" s="110"/>
      <c r="G47" s="90">
        <v>2</v>
      </c>
      <c r="H47" s="92"/>
      <c r="I47" s="446" t="s">
        <v>287</v>
      </c>
      <c r="J47" s="91"/>
      <c r="K47" s="91"/>
      <c r="L47" s="92"/>
      <c r="M47" s="90">
        <v>519434471</v>
      </c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444" t="s">
        <v>279</v>
      </c>
      <c r="D48" s="202"/>
      <c r="E48" s="445" t="s">
        <v>280</v>
      </c>
      <c r="F48" s="203"/>
      <c r="G48" s="196"/>
      <c r="H48" s="197"/>
      <c r="I48" s="93"/>
      <c r="J48" s="94"/>
      <c r="K48" s="94"/>
      <c r="L48" s="95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2">
        <v>13</v>
      </c>
      <c r="B49" s="213"/>
      <c r="C49" s="215"/>
      <c r="D49" s="216"/>
      <c r="E49" s="216"/>
      <c r="F49" s="217"/>
      <c r="G49" s="204"/>
      <c r="H49" s="205"/>
      <c r="I49" s="204"/>
      <c r="J49" s="208"/>
      <c r="K49" s="208"/>
      <c r="L49" s="205"/>
      <c r="M49" s="204"/>
      <c r="N49" s="208"/>
      <c r="O49" s="205"/>
      <c r="P49" s="204"/>
      <c r="Q49" s="208"/>
      <c r="R49" s="208"/>
      <c r="S49" s="208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4"/>
      <c r="C50" s="218"/>
      <c r="D50" s="219"/>
      <c r="E50" s="219"/>
      <c r="F50" s="220"/>
      <c r="G50" s="206"/>
      <c r="H50" s="207"/>
      <c r="I50" s="206"/>
      <c r="J50" s="209"/>
      <c r="K50" s="209"/>
      <c r="L50" s="207"/>
      <c r="M50" s="206"/>
      <c r="N50" s="209"/>
      <c r="O50" s="207"/>
      <c r="P50" s="206"/>
      <c r="Q50" s="209"/>
      <c r="R50" s="209"/>
      <c r="S50" s="209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3"/>
      <c r="C51" s="215"/>
      <c r="D51" s="216"/>
      <c r="E51" s="216"/>
      <c r="F51" s="217"/>
      <c r="G51" s="204"/>
      <c r="H51" s="205"/>
      <c r="I51" s="204"/>
      <c r="J51" s="208"/>
      <c r="K51" s="208"/>
      <c r="L51" s="205"/>
      <c r="M51" s="204"/>
      <c r="N51" s="208"/>
      <c r="O51" s="205"/>
      <c r="P51" s="204"/>
      <c r="Q51" s="208"/>
      <c r="R51" s="208"/>
      <c r="S51" s="208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 t="s">
        <v>291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49">
        <f>LEN(A55)</f>
        <v>42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52" t="s">
        <v>0</v>
      </c>
      <c r="B2" s="252"/>
      <c r="C2" s="253" t="str">
        <f>IF(入力!C3="","",入力!C3)</f>
        <v>坪井VBC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13</v>
      </c>
      <c r="B4" s="252"/>
      <c r="C4" s="254">
        <f>IF(入力!C4="","",IF(入力!C5="",入力!C4,入力!C4&amp;"　　"&amp;入力!C5))</f>
        <v>43124438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中谷　啓太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50136370</v>
      </c>
      <c r="H7" s="261"/>
      <c r="I7" s="261"/>
      <c r="J7" s="261">
        <f>IF(入力!J7="","",入力!J7)</f>
        <v>23120</v>
      </c>
      <c r="K7" s="261"/>
      <c r="L7" s="261"/>
      <c r="M7" s="261" t="str">
        <f>IF(入力!M7="","",入力!M7)</f>
        <v/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2</v>
      </c>
      <c r="B9" s="252"/>
      <c r="C9" s="264" t="str">
        <f>IF(入力!C10="","",入力!C10&amp;"　"&amp;入力!E10)</f>
        <v>鈴木　悦代</v>
      </c>
      <c r="D9" s="265"/>
      <c r="E9" s="265"/>
      <c r="F9" s="265"/>
      <c r="G9" s="261">
        <f>IF(入力!G9="","",入力!G9)</f>
        <v>512370435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3</v>
      </c>
      <c r="B11" s="252"/>
      <c r="C11" s="264" t="str">
        <f>IF(入力!C12="","",入力!C12&amp;"　"&amp;入力!E12)</f>
        <v>細田　桂</v>
      </c>
      <c r="D11" s="265"/>
      <c r="E11" s="265"/>
      <c r="F11" s="265"/>
      <c r="G11" s="261">
        <f>IF(入力!G11="","",入力!G11)</f>
        <v>505061722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細田　桂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2" t="s">
        <v>6</v>
      </c>
      <c r="B17" s="252"/>
      <c r="C17" s="253" t="str">
        <f>IF(入力!C17="","",入力!C17&amp;"　"&amp;入力!E17)</f>
        <v>船橋市松が丘5-49-8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047-464-4318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/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16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8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横澤　愛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船橋市立坪井小学校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514592130</v>
      </c>
      <c r="N25" s="252" t="str">
        <f>IF(入力!N25="","",入力!N25)</f>
        <v/>
      </c>
      <c r="O25" s="252" t="str">
        <f>IF(入力!O25="","",入力!O25)</f>
        <v/>
      </c>
    </row>
    <row r="26" spans="1:15" ht="18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8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宮川　すず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船橋市立坪井小学校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515845258</v>
      </c>
      <c r="N27" s="252" t="str">
        <f>IF(入力!N27="","",入力!N27)</f>
        <v/>
      </c>
      <c r="O27" s="252" t="str">
        <f>IF(入力!O27="","",入力!O27)</f>
        <v/>
      </c>
    </row>
    <row r="28" spans="1:15" ht="18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8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井出　なつめ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船橋市立坪井小学校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518930714</v>
      </c>
      <c r="N29" s="252" t="str">
        <f>IF(入力!N29="","",入力!N29)</f>
        <v/>
      </c>
      <c r="O29" s="252" t="str">
        <f>IF(入力!O29="","",入力!O29)</f>
        <v/>
      </c>
    </row>
    <row r="30" spans="1:15" ht="18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8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原　懍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八千代市立村上小学校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515969288</v>
      </c>
      <c r="N31" s="252" t="str">
        <f>IF(入力!N31="","",入力!N31)</f>
        <v/>
      </c>
      <c r="O31" s="252" t="str">
        <f>IF(入力!O31="","",入力!O31)</f>
        <v/>
      </c>
    </row>
    <row r="32" spans="1:15" ht="18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8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丸山　桃葉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船橋市立坪井小学校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519577758</v>
      </c>
      <c r="N33" s="252" t="str">
        <f>IF(入力!N33="","",入力!N33)</f>
        <v/>
      </c>
      <c r="O33" s="252" t="str">
        <f>IF(入力!O33="","",入力!O33)</f>
        <v/>
      </c>
    </row>
    <row r="34" spans="1:15" ht="18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8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安本　三咲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船橋市立坪井小学校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519577741</v>
      </c>
      <c r="N35" s="252" t="str">
        <f>IF(入力!N35="","",入力!N35)</f>
        <v/>
      </c>
      <c r="O35" s="252" t="str">
        <f>IF(入力!O35="","",入力!O35)</f>
        <v/>
      </c>
    </row>
    <row r="36" spans="1:15" ht="18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渡邉　華望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習志野市立大久保東小学校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518615628</v>
      </c>
      <c r="N37" s="252" t="str">
        <f>IF(入力!N37="","",入力!N37)</f>
        <v/>
      </c>
      <c r="O37" s="252" t="str">
        <f>IF(入力!O37="","",入力!O37)</f>
        <v/>
      </c>
    </row>
    <row r="38" spans="1:15" ht="18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8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竹葉　瀬奈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船橋市立飯山満小学校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519874703</v>
      </c>
      <c r="N39" s="252" t="str">
        <f>IF(入力!N39="","",入力!N39)</f>
        <v/>
      </c>
      <c r="O39" s="252" t="str">
        <f>IF(入力!O39="","",入力!O39)</f>
        <v/>
      </c>
    </row>
    <row r="40" spans="1:15" ht="18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8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佐川　友美</v>
      </c>
      <c r="D41" s="265"/>
      <c r="E41" s="265"/>
      <c r="F41" s="265"/>
      <c r="G41" s="252">
        <f>IF(入力!G41="","",入力!G41)</f>
        <v>3</v>
      </c>
      <c r="H41" s="252" t="str">
        <f>IF(入力!H41="","",入力!H41)</f>
        <v/>
      </c>
      <c r="I41" s="252" t="str">
        <f>IF(入力!I41="","",入力!I41)</f>
        <v>船橋市立八木ケ谷小学校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518949457</v>
      </c>
      <c r="N41" s="252" t="str">
        <f>IF(入力!N41="","",入力!N41)</f>
        <v/>
      </c>
      <c r="O41" s="252" t="str">
        <f>IF(入力!O41="","",入力!O41)</f>
        <v/>
      </c>
    </row>
    <row r="42" spans="1:15" ht="18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8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生稲　華</v>
      </c>
      <c r="D43" s="265"/>
      <c r="E43" s="265"/>
      <c r="F43" s="265"/>
      <c r="G43" s="252">
        <f>IF(入力!G43="","",入力!G43)</f>
        <v>2</v>
      </c>
      <c r="H43" s="252" t="str">
        <f>IF(入力!H43="","",入力!H43)</f>
        <v/>
      </c>
      <c r="I43" s="252" t="str">
        <f>IF(入力!I43="","",入力!I43)</f>
        <v>船橋市立薬円台小学校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518615642</v>
      </c>
      <c r="N43" s="252" t="str">
        <f>IF(入力!N43="","",入力!N43)</f>
        <v/>
      </c>
      <c r="O43" s="252" t="str">
        <f>IF(入力!O43="","",入力!O43)</f>
        <v/>
      </c>
    </row>
    <row r="44" spans="1:15" ht="18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8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佐藤　希羽</v>
      </c>
      <c r="D45" s="265"/>
      <c r="E45" s="265"/>
      <c r="F45" s="265"/>
      <c r="G45" s="252">
        <f>IF(入力!G45="","",入力!G45)</f>
        <v>2</v>
      </c>
      <c r="H45" s="252" t="str">
        <f>IF(入力!H45="","",入力!H45)</f>
        <v/>
      </c>
      <c r="I45" s="252" t="str">
        <f>IF(入力!I45="","",入力!I45)</f>
        <v>船橋市立習志野第二小学校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518615635</v>
      </c>
      <c r="N45" s="252" t="str">
        <f>IF(入力!N45="","",入力!N45)</f>
        <v/>
      </c>
      <c r="O45" s="252" t="str">
        <f>IF(入力!O45="","",入力!O45)</f>
        <v/>
      </c>
    </row>
    <row r="46" spans="1:15" ht="18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8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篠田　新奈</v>
      </c>
      <c r="D47" s="265"/>
      <c r="E47" s="265"/>
      <c r="F47" s="265"/>
      <c r="G47" s="252">
        <f>IF(入力!G47="","",入力!G47)</f>
        <v>2</v>
      </c>
      <c r="H47" s="252" t="str">
        <f>IF(入力!H47="","",入力!H47)</f>
        <v/>
      </c>
      <c r="I47" s="252" t="str">
        <f>IF(入力!I47="","",入力!I47)</f>
        <v>船橋市立習志野第二小学校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519434471</v>
      </c>
      <c r="N47" s="252" t="str">
        <f>IF(入力!N47="","",入力!N47)</f>
        <v/>
      </c>
      <c r="O47" s="252" t="str">
        <f>IF(入力!O47="","",入力!O47)</f>
        <v/>
      </c>
    </row>
    <row r="48" spans="1:15" ht="18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8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</row>
    <row r="50" spans="1:15" ht="18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6" t="s">
        <v>32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9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5">
        <v>36</v>
      </c>
      <c r="I12" s="316"/>
      <c r="J12" s="317"/>
      <c r="K12" s="4"/>
    </row>
    <row r="13" spans="1:60" ht="13.5" customHeight="1">
      <c r="F13" s="4" t="s">
        <v>35</v>
      </c>
      <c r="G13" s="4"/>
      <c r="H13" s="318"/>
      <c r="I13" s="319"/>
      <c r="J13" s="3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5" t="s">
        <v>37</v>
      </c>
      <c r="D16" s="285"/>
      <c r="E16" s="285"/>
      <c r="F16" s="285"/>
      <c r="G16" s="286"/>
      <c r="H16" s="313" t="s">
        <v>66</v>
      </c>
      <c r="I16" s="314"/>
      <c r="J16" s="314"/>
      <c r="K16" s="285" t="str">
        <f>IF(入力!C2="","",入力!C2)</f>
        <v>ﾂﾎﾞｲﾌﾞｲﾋﾞｰｼｰ</v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275" t="s">
        <v>38</v>
      </c>
      <c r="AK16" s="276"/>
      <c r="AL16" s="276"/>
      <c r="AM16" s="277"/>
      <c r="AN16" s="307" t="str">
        <f>IF(入力!P3="","",入力!P3)</f>
        <v>船橋市</v>
      </c>
      <c r="AO16" s="308"/>
      <c r="AP16" s="308"/>
      <c r="AQ16" s="308"/>
      <c r="AR16" s="308"/>
      <c r="AS16" s="308"/>
      <c r="AT16" s="276" t="s">
        <v>68</v>
      </c>
      <c r="AU16" s="277"/>
      <c r="AV16" s="284" t="s">
        <v>39</v>
      </c>
      <c r="AW16" s="285"/>
      <c r="AX16" s="285"/>
      <c r="AY16" s="286"/>
      <c r="AZ16" s="293" t="str">
        <f>IF(入力!P5="","",入力!P5)</f>
        <v>東葉高速</v>
      </c>
      <c r="BA16" s="294"/>
      <c r="BB16" s="294"/>
      <c r="BC16" s="294"/>
      <c r="BD16" s="294"/>
      <c r="BE16" s="294"/>
      <c r="BF16" s="338" t="s">
        <v>40</v>
      </c>
    </row>
    <row r="17" spans="3:58" ht="4.5" customHeight="1">
      <c r="C17" s="336"/>
      <c r="D17" s="288"/>
      <c r="E17" s="288"/>
      <c r="F17" s="288"/>
      <c r="G17" s="289"/>
      <c r="H17" s="303" t="str">
        <f>IF(入力!C3="","",入力!C3)</f>
        <v>坪井VBC</v>
      </c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299" t="str">
        <f>IF(入力!J3="","","("&amp;入力!J3&amp;")")</f>
        <v>(女子)</v>
      </c>
      <c r="V17" s="299"/>
      <c r="W17" s="299"/>
      <c r="X17" s="300"/>
      <c r="Y17" s="353">
        <f>IF(入力!C4="","",入力!C4)</f>
        <v>43124438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278"/>
      <c r="AK17" s="279"/>
      <c r="AL17" s="279"/>
      <c r="AM17" s="280"/>
      <c r="AN17" s="309"/>
      <c r="AO17" s="310"/>
      <c r="AP17" s="310"/>
      <c r="AQ17" s="310"/>
      <c r="AR17" s="310"/>
      <c r="AS17" s="310"/>
      <c r="AT17" s="279"/>
      <c r="AU17" s="280"/>
      <c r="AV17" s="287"/>
      <c r="AW17" s="288"/>
      <c r="AX17" s="288"/>
      <c r="AY17" s="289"/>
      <c r="AZ17" s="295"/>
      <c r="BA17" s="296"/>
      <c r="BB17" s="296"/>
      <c r="BC17" s="296"/>
      <c r="BD17" s="296"/>
      <c r="BE17" s="296"/>
      <c r="BF17" s="339"/>
    </row>
    <row r="18" spans="3:58" ht="16.5" customHeight="1">
      <c r="C18" s="337"/>
      <c r="D18" s="291"/>
      <c r="E18" s="291"/>
      <c r="F18" s="291"/>
      <c r="G18" s="292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1"/>
      <c r="V18" s="301"/>
      <c r="W18" s="301"/>
      <c r="X18" s="302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281"/>
      <c r="AK18" s="282"/>
      <c r="AL18" s="282"/>
      <c r="AM18" s="283"/>
      <c r="AN18" s="311"/>
      <c r="AO18" s="312"/>
      <c r="AP18" s="312"/>
      <c r="AQ18" s="312"/>
      <c r="AR18" s="312"/>
      <c r="AS18" s="312"/>
      <c r="AT18" s="282"/>
      <c r="AU18" s="283"/>
      <c r="AV18" s="290"/>
      <c r="AW18" s="291"/>
      <c r="AX18" s="291"/>
      <c r="AY18" s="292"/>
      <c r="AZ18" s="297" t="str">
        <f>IF(入力!AE5="","",入力!AE5)</f>
        <v>船橋日大前</v>
      </c>
      <c r="BA18" s="298"/>
      <c r="BB18" s="298"/>
      <c r="BC18" s="298"/>
      <c r="BD18" s="298"/>
      <c r="BE18" s="298"/>
      <c r="BF18" s="13" t="s">
        <v>41</v>
      </c>
    </row>
    <row r="19" spans="3:58" ht="15" customHeight="1">
      <c r="C19" s="324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271" t="s">
        <v>42</v>
      </c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 t="s">
        <v>69</v>
      </c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 t="s">
        <v>70</v>
      </c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4"/>
    </row>
    <row r="20" spans="3:58" ht="15" customHeight="1">
      <c r="C20" s="340" t="s">
        <v>43</v>
      </c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344">
        <f>IF(入力!J7="","",入力!J7)</f>
        <v>23120</v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 t="str">
        <f>IF(入力!J9="","",入力!J9)</f>
        <v/>
      </c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 t="str">
        <f>IF(入力!J11="","",入力!J11)</f>
        <v/>
      </c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5"/>
    </row>
    <row r="21" spans="3:58" ht="15" customHeight="1">
      <c r="C21" s="340" t="s">
        <v>44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344" t="str">
        <f>IF(入力!M7="","",入力!M7)</f>
        <v/>
      </c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 t="str">
        <f>IF(入力!M9="","",入力!M9)</f>
        <v/>
      </c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 t="str">
        <f>IF(入力!M11="","",入力!M11)</f>
        <v/>
      </c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5"/>
    </row>
    <row r="22" spans="3:58" ht="12" customHeight="1">
      <c r="C22" s="362" t="s">
        <v>71</v>
      </c>
      <c r="D22" s="363"/>
      <c r="E22" s="363"/>
      <c r="F22" s="363"/>
      <c r="G22" s="364"/>
      <c r="H22" s="341" t="str">
        <f>IF(入力!C7="","",入力!C7&amp;"　"&amp;入力!E7)</f>
        <v>ﾅｶﾔ　ｹｲﾀ</v>
      </c>
      <c r="I22" s="342"/>
      <c r="J22" s="342"/>
      <c r="K22" s="342"/>
      <c r="L22" s="342"/>
      <c r="M22" s="342"/>
      <c r="N22" s="342"/>
      <c r="O22" s="342"/>
      <c r="P22" s="342"/>
      <c r="Q22" s="343"/>
      <c r="R22" s="346" t="s">
        <v>45</v>
      </c>
      <c r="S22" s="342"/>
      <c r="T22" s="366">
        <f>IF(入力!AT7="","",入力!AT7)</f>
        <v>54</v>
      </c>
      <c r="U22" s="367"/>
      <c r="V22" s="368"/>
      <c r="W22" s="346" t="s">
        <v>46</v>
      </c>
      <c r="X22" s="346"/>
      <c r="Y22" s="346"/>
      <c r="Z22" s="14" t="s">
        <v>72</v>
      </c>
      <c r="AA22" s="15"/>
      <c r="AB22" s="342" t="str">
        <f>IF(入力!R7="","",入力!R7)</f>
        <v>274</v>
      </c>
      <c r="AC22" s="342"/>
      <c r="AD22" s="342"/>
      <c r="AE22" s="342"/>
      <c r="AF22" s="16" t="s">
        <v>73</v>
      </c>
      <c r="AG22" s="342" t="str">
        <f>IF(入力!W7="","",入力!W7)</f>
        <v>0062</v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3"/>
      <c r="AU22" s="346" t="s">
        <v>47</v>
      </c>
      <c r="AV22" s="342"/>
      <c r="AW22" s="342"/>
      <c r="AX22" s="17" t="s">
        <v>74</v>
      </c>
      <c r="AY22" s="342" t="str">
        <f>IF(入力!AL7="","",入力!AL7)</f>
        <v>047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37" t="s">
        <v>48</v>
      </c>
      <c r="D23" s="291"/>
      <c r="E23" s="291"/>
      <c r="F23" s="291"/>
      <c r="G23" s="292"/>
      <c r="H23" s="321" t="str">
        <f>IF(入力!C8="","",入力!C8&amp;"　"&amp;入力!E8)</f>
        <v>中谷　啓太</v>
      </c>
      <c r="I23" s="322"/>
      <c r="J23" s="322"/>
      <c r="K23" s="322"/>
      <c r="L23" s="322"/>
      <c r="M23" s="322"/>
      <c r="N23" s="322"/>
      <c r="O23" s="322"/>
      <c r="P23" s="322"/>
      <c r="Q23" s="323"/>
      <c r="R23" s="291"/>
      <c r="S23" s="291"/>
      <c r="T23" s="369"/>
      <c r="U23" s="370"/>
      <c r="V23" s="371"/>
      <c r="W23" s="282"/>
      <c r="X23" s="282"/>
      <c r="Y23" s="282"/>
      <c r="Z23" s="305" t="str">
        <f>IF(入力!P8="","",入力!P8)</f>
        <v>船橋市坪井町408-25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72"/>
      <c r="AU23" s="291"/>
      <c r="AV23" s="291"/>
      <c r="AW23" s="291"/>
      <c r="AX23" s="290" t="str">
        <f>IF(入力!AK8="","",入力!AK8)</f>
        <v>465</v>
      </c>
      <c r="AY23" s="291"/>
      <c r="AZ23" s="291"/>
      <c r="BA23" s="291"/>
      <c r="BB23" s="19" t="s">
        <v>76</v>
      </c>
      <c r="BC23" s="291" t="str">
        <f>IF(入力!AP8="","",入力!AP8)</f>
        <v>4231</v>
      </c>
      <c r="BD23" s="291"/>
      <c r="BE23" s="291"/>
      <c r="BF23" s="365"/>
    </row>
    <row r="24" spans="3:58" ht="12" customHeight="1">
      <c r="C24" s="362" t="s">
        <v>77</v>
      </c>
      <c r="D24" s="363"/>
      <c r="E24" s="363"/>
      <c r="F24" s="363"/>
      <c r="G24" s="364"/>
      <c r="H24" s="341" t="str">
        <f>IF(入力!C9="","",入力!C9&amp;"　"&amp;入力!E9)</f>
        <v>ｽｽﾞｷ　ｴﾂﾖ</v>
      </c>
      <c r="I24" s="342"/>
      <c r="J24" s="342"/>
      <c r="K24" s="342"/>
      <c r="L24" s="342"/>
      <c r="M24" s="342"/>
      <c r="N24" s="342"/>
      <c r="O24" s="342"/>
      <c r="P24" s="342"/>
      <c r="Q24" s="343"/>
      <c r="R24" s="346" t="s">
        <v>45</v>
      </c>
      <c r="S24" s="342"/>
      <c r="T24" s="366">
        <f>IF(入力!AT9="","",入力!AT9)</f>
        <v>48</v>
      </c>
      <c r="U24" s="367"/>
      <c r="V24" s="368"/>
      <c r="W24" s="346" t="s">
        <v>46</v>
      </c>
      <c r="X24" s="346"/>
      <c r="Y24" s="346"/>
      <c r="Z24" s="14" t="s">
        <v>72</v>
      </c>
      <c r="AA24" s="15"/>
      <c r="AB24" s="342" t="str">
        <f>IF(入力!R9="","",入力!R9)</f>
        <v>274</v>
      </c>
      <c r="AC24" s="342"/>
      <c r="AD24" s="342"/>
      <c r="AE24" s="342"/>
      <c r="AF24" s="16" t="s">
        <v>73</v>
      </c>
      <c r="AG24" s="342" t="str">
        <f>IF(入力!W9="","",入力!W9)</f>
        <v>0063</v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3"/>
      <c r="AU24" s="346" t="s">
        <v>47</v>
      </c>
      <c r="AV24" s="342"/>
      <c r="AW24" s="342"/>
      <c r="AX24" s="17" t="s">
        <v>74</v>
      </c>
      <c r="AY24" s="342" t="str">
        <f>IF(入力!AL9="","",入力!AL9)</f>
        <v>047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37" t="s">
        <v>78</v>
      </c>
      <c r="D25" s="291"/>
      <c r="E25" s="291"/>
      <c r="F25" s="291"/>
      <c r="G25" s="292"/>
      <c r="H25" s="321" t="str">
        <f>IF(入力!C10="","",入力!C10&amp;"　"&amp;入力!E10)</f>
        <v>鈴木　悦代</v>
      </c>
      <c r="I25" s="322"/>
      <c r="J25" s="322"/>
      <c r="K25" s="322"/>
      <c r="L25" s="322"/>
      <c r="M25" s="322"/>
      <c r="N25" s="322"/>
      <c r="O25" s="322"/>
      <c r="P25" s="322"/>
      <c r="Q25" s="323"/>
      <c r="R25" s="291"/>
      <c r="S25" s="291"/>
      <c r="T25" s="369"/>
      <c r="U25" s="370"/>
      <c r="V25" s="371"/>
      <c r="W25" s="282"/>
      <c r="X25" s="282"/>
      <c r="Y25" s="282"/>
      <c r="Z25" s="305" t="str">
        <f>IF(入力!P10="","",入力!P10)</f>
        <v>船橋市坪井西1-6-24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72"/>
      <c r="AU25" s="291"/>
      <c r="AV25" s="291"/>
      <c r="AW25" s="291"/>
      <c r="AX25" s="290" t="str">
        <f>IF(入力!AK10="","",入力!AK10)</f>
        <v>467</v>
      </c>
      <c r="AY25" s="291"/>
      <c r="AZ25" s="291"/>
      <c r="BA25" s="291"/>
      <c r="BB25" s="19" t="s">
        <v>76</v>
      </c>
      <c r="BC25" s="291" t="str">
        <f>IF(入力!AP10="","",入力!AP10)</f>
        <v>8031</v>
      </c>
      <c r="BD25" s="291"/>
      <c r="BE25" s="291"/>
      <c r="BF25" s="365"/>
    </row>
    <row r="26" spans="3:58" ht="12" customHeight="1">
      <c r="C26" s="362" t="s">
        <v>71</v>
      </c>
      <c r="D26" s="363"/>
      <c r="E26" s="363"/>
      <c r="F26" s="363"/>
      <c r="G26" s="364"/>
      <c r="H26" s="341" t="str">
        <f>IF(入力!C11="","",入力!C11&amp;"　"&amp;入力!E11)</f>
        <v>ﾎｿﾀﾞ　　ｶﾂﾗ</v>
      </c>
      <c r="I26" s="342"/>
      <c r="J26" s="342"/>
      <c r="K26" s="342"/>
      <c r="L26" s="342"/>
      <c r="M26" s="342"/>
      <c r="N26" s="342"/>
      <c r="O26" s="342"/>
      <c r="P26" s="342"/>
      <c r="Q26" s="343"/>
      <c r="R26" s="346" t="s">
        <v>45</v>
      </c>
      <c r="S26" s="342"/>
      <c r="T26" s="366">
        <f>IF(入力!AT11="","",入力!AT11)</f>
        <v>75</v>
      </c>
      <c r="U26" s="367"/>
      <c r="V26" s="368"/>
      <c r="W26" s="346" t="s">
        <v>46</v>
      </c>
      <c r="X26" s="346"/>
      <c r="Y26" s="346"/>
      <c r="Z26" s="14" t="s">
        <v>72</v>
      </c>
      <c r="AA26" s="15"/>
      <c r="AB26" s="342" t="str">
        <f>IF(入力!R11="","",入力!R11)</f>
        <v>274</v>
      </c>
      <c r="AC26" s="342"/>
      <c r="AD26" s="342"/>
      <c r="AE26" s="342"/>
      <c r="AF26" s="16" t="s">
        <v>73</v>
      </c>
      <c r="AG26" s="342" t="str">
        <f>IF(入力!W11="","",入力!W11)</f>
        <v>0064</v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43"/>
      <c r="AU26" s="346" t="s">
        <v>47</v>
      </c>
      <c r="AV26" s="342"/>
      <c r="AW26" s="342"/>
      <c r="AX26" s="17" t="s">
        <v>74</v>
      </c>
      <c r="AY26" s="342" t="str">
        <f>IF(入力!AL11="","",入力!AL11)</f>
        <v>047</v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37" t="s">
        <v>79</v>
      </c>
      <c r="D27" s="291"/>
      <c r="E27" s="291"/>
      <c r="F27" s="291"/>
      <c r="G27" s="292"/>
      <c r="H27" s="321" t="str">
        <f>IF(入力!C12="","",入力!C12&amp;"　"&amp;入力!E12)</f>
        <v>細田　桂</v>
      </c>
      <c r="I27" s="322"/>
      <c r="J27" s="322"/>
      <c r="K27" s="322"/>
      <c r="L27" s="322"/>
      <c r="M27" s="322"/>
      <c r="N27" s="322"/>
      <c r="O27" s="322"/>
      <c r="P27" s="322"/>
      <c r="Q27" s="323"/>
      <c r="R27" s="291"/>
      <c r="S27" s="291"/>
      <c r="T27" s="369"/>
      <c r="U27" s="370"/>
      <c r="V27" s="371"/>
      <c r="W27" s="282"/>
      <c r="X27" s="282"/>
      <c r="Y27" s="282"/>
      <c r="Z27" s="305" t="str">
        <f>IF(入力!P12="","",入力!P12)</f>
        <v>船橋市松が丘5-49-8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72"/>
      <c r="AU27" s="291"/>
      <c r="AV27" s="291"/>
      <c r="AW27" s="291"/>
      <c r="AX27" s="290" t="str">
        <f>IF(入力!AK12="","",入力!AK12)</f>
        <v>464</v>
      </c>
      <c r="AY27" s="291"/>
      <c r="AZ27" s="291"/>
      <c r="BA27" s="291"/>
      <c r="BB27" s="19" t="s">
        <v>76</v>
      </c>
      <c r="BC27" s="291" t="str">
        <f>IF(入力!AP12="","",入力!AP12)</f>
        <v>4318</v>
      </c>
      <c r="BD27" s="291"/>
      <c r="BE27" s="291"/>
      <c r="BF27" s="365"/>
    </row>
    <row r="28" spans="3:58" ht="12" customHeight="1">
      <c r="C28" s="362" t="s">
        <v>71</v>
      </c>
      <c r="D28" s="363"/>
      <c r="E28" s="363"/>
      <c r="F28" s="363"/>
      <c r="G28" s="364"/>
      <c r="H28" s="341" t="str">
        <f>IF(入力!C15="","",入力!C15&amp;"　"&amp;入力!E15)</f>
        <v>ﾎｿﾀﾞ　ｶﾂﾗ</v>
      </c>
      <c r="I28" s="342"/>
      <c r="J28" s="342"/>
      <c r="K28" s="342"/>
      <c r="L28" s="342"/>
      <c r="M28" s="342"/>
      <c r="N28" s="342"/>
      <c r="O28" s="342"/>
      <c r="P28" s="342"/>
      <c r="Q28" s="343"/>
      <c r="R28" s="346" t="s">
        <v>45</v>
      </c>
      <c r="S28" s="342"/>
      <c r="T28" s="366">
        <f>IF(入力!AT15="","",入力!AT15)</f>
        <v>75</v>
      </c>
      <c r="U28" s="367"/>
      <c r="V28" s="368"/>
      <c r="W28" s="346" t="s">
        <v>46</v>
      </c>
      <c r="X28" s="346"/>
      <c r="Y28" s="346"/>
      <c r="Z28" s="14" t="s">
        <v>72</v>
      </c>
      <c r="AA28" s="15"/>
      <c r="AB28" s="342" t="str">
        <f>IF(入力!R15="","",入力!R15)</f>
        <v>274</v>
      </c>
      <c r="AC28" s="342"/>
      <c r="AD28" s="342"/>
      <c r="AE28" s="342"/>
      <c r="AF28" s="16" t="s">
        <v>73</v>
      </c>
      <c r="AG28" s="342" t="str">
        <f>IF(入力!W15="","",入力!W15)</f>
        <v>0064</v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3"/>
      <c r="AU28" s="346" t="s">
        <v>47</v>
      </c>
      <c r="AV28" s="342"/>
      <c r="AW28" s="342"/>
      <c r="AX28" s="17" t="s">
        <v>74</v>
      </c>
      <c r="AY28" s="342" t="str">
        <f>IF(入力!AL15="","",入力!AL15)</f>
        <v>047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47" t="str">
        <f>IF(入力!C16="","",入力!C16&amp;"　"&amp;入力!E16)</f>
        <v>細田　桂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60"/>
      <c r="S29" s="360"/>
      <c r="T29" s="374"/>
      <c r="U29" s="375"/>
      <c r="V29" s="376"/>
      <c r="W29" s="373"/>
      <c r="X29" s="373"/>
      <c r="Y29" s="373"/>
      <c r="Z29" s="387" t="str">
        <f>IF(入力!P16="","",入力!P16)</f>
        <v>船橋市松が丘5-49-8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0"/>
      <c r="AV29" s="360"/>
      <c r="AW29" s="360"/>
      <c r="AX29" s="390" t="str">
        <f>IF(入力!AK16="","",入力!AK16)</f>
        <v>464</v>
      </c>
      <c r="AY29" s="360"/>
      <c r="AZ29" s="360"/>
      <c r="BA29" s="360"/>
      <c r="BB29" s="73" t="s">
        <v>76</v>
      </c>
      <c r="BC29" s="360" t="str">
        <f>IF(入力!AP16="","",入力!AP16)</f>
        <v>4318</v>
      </c>
      <c r="BD29" s="360"/>
      <c r="BE29" s="360"/>
      <c r="BF29" s="39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ﾖｺｻﾜ　ｱｲ
横澤　愛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5</v>
      </c>
      <c r="R34" s="380"/>
      <c r="S34" s="381"/>
      <c r="T34" s="398" t="str">
        <f>IF(入力!I25="","",入力!I25)</f>
        <v>船橋市立坪井小学校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514592130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 t="str">
        <f>IF(入力!P25="","",入力!P25)</f>
        <v/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ﾐﾔｶﾞﾜ　ｽｽﾞ
宮川　すず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5</v>
      </c>
      <c r="R36" s="380"/>
      <c r="S36" s="381"/>
      <c r="T36" s="398" t="str">
        <f>IF(入力!I27="","",入力!I27)</f>
        <v>船橋市立坪井小学校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515845258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 t="str">
        <f>IF(入力!P27="","",入力!P27)</f>
        <v/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ｲﾃﾞ　ﾅﾂﾒ
井出　なつめ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5</v>
      </c>
      <c r="R38" s="380"/>
      <c r="S38" s="381"/>
      <c r="T38" s="398" t="str">
        <f>IF(入力!I29="","",入力!I29)</f>
        <v>船橋市立坪井小学校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518930714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 t="str">
        <f>IF(入力!P29="","",入力!P29)</f>
        <v/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ﾊﾗ　ﾘﾝ
原　懍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5</v>
      </c>
      <c r="R40" s="380"/>
      <c r="S40" s="381"/>
      <c r="T40" s="398" t="str">
        <f>IF(入力!I31="","",入力!I31)</f>
        <v>八千代市立村上小学校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515969288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 t="str">
        <f>IF(入力!P31="","",入力!P31)</f>
        <v/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ﾏﾙﾔﾏ　ﾓﾓﾊ
丸山　桃葉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5</v>
      </c>
      <c r="R42" s="380"/>
      <c r="S42" s="381"/>
      <c r="T42" s="398" t="str">
        <f>IF(入力!I33="","",入力!I33)</f>
        <v>船橋市立坪井小学校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519577758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 t="str">
        <f>IF(入力!P33="","",入力!P33)</f>
        <v/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ﾔｽﾓﾄ　ﾐｻｷ
安本　三咲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5</v>
      </c>
      <c r="R44" s="380"/>
      <c r="S44" s="381"/>
      <c r="T44" s="398" t="str">
        <f>IF(入力!I35="","",入力!I35)</f>
        <v>船橋市立坪井小学校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519577741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 t="str">
        <f>IF(入力!P35="","",入力!P35)</f>
        <v/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ﾜﾀﾅﾍﾞ　ｶﾉﾝ
渡邉　華望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4</v>
      </c>
      <c r="R46" s="380"/>
      <c r="S46" s="381"/>
      <c r="T46" s="398" t="str">
        <f>IF(入力!I37="","",入力!I37)</f>
        <v>習志野市立大久保東小学校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518615628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 t="str">
        <f>IF(入力!P37="","",入力!P37)</f>
        <v/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8</v>
      </c>
      <c r="D48" s="406"/>
      <c r="E48" s="407"/>
      <c r="F48" s="392" t="str">
        <f>IF(入力!C40="","",入力!C39&amp;"　"&amp;入力!E39&amp;"
"&amp;入力!C40&amp;"　"&amp;入力!E40)</f>
        <v>ﾀｹﾊ　ｾﾅ
竹葉　瀬奈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4</v>
      </c>
      <c r="R48" s="380"/>
      <c r="S48" s="381"/>
      <c r="T48" s="398" t="str">
        <f>IF(入力!I39="","",入力!I39)</f>
        <v>船橋市立飯山満小学校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519874703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 t="str">
        <f>IF(入力!P39="","",入力!P39)</f>
        <v/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>
        <f>IF(入力!B41="","",入力!B41)</f>
        <v>9</v>
      </c>
      <c r="D50" s="406"/>
      <c r="E50" s="407"/>
      <c r="F50" s="392" t="str">
        <f>IF(入力!C42="","",入力!C41&amp;"　"&amp;入力!E41&amp;"
"&amp;入力!C42&amp;"　"&amp;入力!E42)</f>
        <v>ｻｶﾞﾜ　ﾕｳﾐ
佐川　友美</v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>
        <f>IF(入力!G41="","",入力!G41)</f>
        <v>3</v>
      </c>
      <c r="R50" s="380"/>
      <c r="S50" s="381"/>
      <c r="T50" s="398" t="str">
        <f>IF(入力!I41="","",入力!I41)</f>
        <v>船橋市立八木ケ谷小学校</v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>
        <f>IF(入力!M41="","",入力!M41)</f>
        <v>518949457</v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 t="str">
        <f>IF(入力!P41="","",入力!P41)</f>
        <v/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>
        <f>IF(入力!B43="","",入力!B43)</f>
        <v>10</v>
      </c>
      <c r="D52" s="406"/>
      <c r="E52" s="407"/>
      <c r="F52" s="392" t="str">
        <f>IF(入力!C44="","",入力!C43&amp;"　"&amp;入力!E43&amp;"
"&amp;入力!C44&amp;"　"&amp;入力!E44)</f>
        <v>ｲｸｲﾅ　ﾊﾅ
生稲　華</v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>
        <f>IF(入力!G43="","",入力!G43)</f>
        <v>2</v>
      </c>
      <c r="R52" s="380"/>
      <c r="S52" s="381"/>
      <c r="T52" s="398" t="str">
        <f>IF(入力!I43="","",入力!I43)</f>
        <v>船橋市立薬円台小学校</v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>
        <f>IF(入力!M43="","",入力!M43)</f>
        <v>518615642</v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 t="str">
        <f>IF(入力!P43="","",入力!P43)</f>
        <v/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>
        <f>IF(入力!B45="","",入力!B45)</f>
        <v>11</v>
      </c>
      <c r="D54" s="406"/>
      <c r="E54" s="407"/>
      <c r="F54" s="392" t="str">
        <f>IF(入力!C46="","",入力!C45&amp;"　"&amp;入力!E45&amp;"
"&amp;入力!C46&amp;"　"&amp;入力!E46)</f>
        <v>ｻﾄｳ　ﾉﾜ
佐藤　希羽</v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>
        <f>IF(入力!G45="","",入力!G45)</f>
        <v>2</v>
      </c>
      <c r="R54" s="380"/>
      <c r="S54" s="381"/>
      <c r="T54" s="398" t="str">
        <f>IF(入力!I45="","",入力!I45)</f>
        <v>船橋市立習志野第二小学校</v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>
        <f>IF(入力!M45="","",入力!M45)</f>
        <v>518615635</v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 t="str">
        <f>IF(入力!P45="","",入力!P45)</f>
        <v/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>
        <f>IF(入力!B47="","",入力!B47)</f>
        <v>12</v>
      </c>
      <c r="D56" s="406"/>
      <c r="E56" s="407"/>
      <c r="F56" s="392" t="str">
        <f>IF(入力!C48="","",入力!C47&amp;"　"&amp;入力!E47&amp;"
"&amp;入力!C48&amp;"　"&amp;入力!E48)</f>
        <v>ｼﾉﾀﾞ　ﾆｲﾅ
篠田　新奈</v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>
        <f>IF(入力!G47="","",入力!G47)</f>
        <v>2</v>
      </c>
      <c r="R56" s="380"/>
      <c r="S56" s="381"/>
      <c r="T56" s="398" t="str">
        <f>IF(入力!I47="","",入力!I47)</f>
        <v>船橋市立習志野第二小学校</v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>
        <f>IF(入力!M47="","",入力!M47)</f>
        <v>519434471</v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 t="str">
        <f>IF(入力!P47="","",入力!P47)</f>
        <v/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坪井VBC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43124438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中谷　啓太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50136370</v>
      </c>
      <c r="H7" s="261"/>
      <c r="I7" s="261"/>
      <c r="J7" s="261">
        <f>IF(入力!J7="","",入力!J7)</f>
        <v>23120</v>
      </c>
      <c r="K7" s="261"/>
      <c r="L7" s="261"/>
      <c r="M7" s="261" t="str">
        <f>IF(入力!M7="","",入力!M7)</f>
        <v/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鈴木　悦代</v>
      </c>
      <c r="D9" s="265"/>
      <c r="E9" s="265"/>
      <c r="F9" s="265"/>
      <c r="G9" s="261">
        <f>IF(入力!G9="","",入力!G9)</f>
        <v>512370435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細田　桂</v>
      </c>
      <c r="D11" s="265"/>
      <c r="E11" s="265"/>
      <c r="F11" s="265"/>
      <c r="G11" s="261">
        <f>IF(入力!G11="","",入力!G11)</f>
        <v>505061722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細田　桂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2" t="s">
        <v>6</v>
      </c>
      <c r="B17" s="252"/>
      <c r="C17" s="253" t="str">
        <f>IF(入力!C17="","",入力!C17&amp;"　"&amp;入力!E17)</f>
        <v>船橋市松が丘5-49-8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047-464-4318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/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横澤　愛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船橋市立坪井小学校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514592130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宮川　すず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船橋市立坪井小学校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515845258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井出　なつめ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船橋市立坪井小学校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518930714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原　懍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八千代市立村上小学校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515969288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丸山　桃葉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船橋市立坪井小学校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519577758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安本　三咲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船橋市立坪井小学校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519577741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渡邉　華望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習志野市立大久保東小学校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518615628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竹葉　瀬奈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船橋市立飯山満小学校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519874703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佐川　友美</v>
      </c>
      <c r="D41" s="265"/>
      <c r="E41" s="265"/>
      <c r="F41" s="265"/>
      <c r="G41" s="252">
        <f>IF(入力!G41="","",入力!G41)</f>
        <v>3</v>
      </c>
      <c r="H41" s="252" t="str">
        <f>IF(入力!H41="","",入力!H41)</f>
        <v/>
      </c>
      <c r="I41" s="252" t="str">
        <f>IF(入力!I41="","",入力!I41)</f>
        <v>船橋市立八木ケ谷小学校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518949457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生稲　華</v>
      </c>
      <c r="D43" s="265"/>
      <c r="E43" s="265"/>
      <c r="F43" s="265"/>
      <c r="G43" s="252">
        <f>IF(入力!G43="","",入力!G43)</f>
        <v>2</v>
      </c>
      <c r="H43" s="252" t="str">
        <f>IF(入力!H43="","",入力!H43)</f>
        <v/>
      </c>
      <c r="I43" s="252" t="str">
        <f>IF(入力!I43="","",入力!I43)</f>
        <v>船橋市立薬円台小学校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518615642</v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佐藤　希羽</v>
      </c>
      <c r="D45" s="265"/>
      <c r="E45" s="265"/>
      <c r="F45" s="265"/>
      <c r="G45" s="252">
        <f>IF(入力!G45="","",入力!G45)</f>
        <v>2</v>
      </c>
      <c r="H45" s="252" t="str">
        <f>IF(入力!H45="","",入力!H45)</f>
        <v/>
      </c>
      <c r="I45" s="252" t="str">
        <f>IF(入力!I45="","",入力!I45)</f>
        <v>船橋市立習志野第二小学校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518615635</v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篠田　新奈</v>
      </c>
      <c r="D47" s="265"/>
      <c r="E47" s="265"/>
      <c r="F47" s="265"/>
      <c r="G47" s="252">
        <f>IF(入力!G47="","",入力!G47)</f>
        <v>2</v>
      </c>
      <c r="H47" s="252" t="str">
        <f>IF(入力!H47="","",入力!H47)</f>
        <v/>
      </c>
      <c r="I47" s="252" t="str">
        <f>IF(入力!I47="","",入力!I47)</f>
        <v>船橋市立習志野第二小学校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519434471</v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坪井VBC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43124438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中谷　啓太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50136370</v>
      </c>
      <c r="H7" s="261"/>
      <c r="I7" s="261"/>
      <c r="J7" s="261">
        <f>IF(入力!J7="","",入力!J7)</f>
        <v>23120</v>
      </c>
      <c r="K7" s="261"/>
      <c r="L7" s="261"/>
      <c r="M7" s="261" t="str">
        <f>IF(入力!M7="","",入力!M7)</f>
        <v/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鈴木　悦代</v>
      </c>
      <c r="D9" s="265"/>
      <c r="E9" s="265"/>
      <c r="F9" s="265"/>
      <c r="G9" s="261">
        <f>IF(入力!G9="","",入力!G9)</f>
        <v>512370435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細田　桂</v>
      </c>
      <c r="D11" s="265"/>
      <c r="E11" s="265"/>
      <c r="F11" s="265"/>
      <c r="G11" s="261">
        <f>IF(入力!G11="","",入力!G11)</f>
        <v>505061722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細田　桂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2" t="s">
        <v>6</v>
      </c>
      <c r="B17" s="252"/>
      <c r="C17" s="253" t="str">
        <f>IF(入力!C17="","",入力!C17&amp;"　"&amp;入力!E17)</f>
        <v>船橋市松が丘5-49-8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047-464-4318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/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横澤　愛</v>
      </c>
      <c r="D25" s="265"/>
      <c r="E25" s="265"/>
      <c r="F25" s="265"/>
      <c r="G25" s="252">
        <f>IF(入力!G25="","",入力!G25)</f>
        <v>5</v>
      </c>
      <c r="H25" s="252" t="str">
        <f>IF(入力!H25="","",入力!H25)</f>
        <v/>
      </c>
      <c r="I25" s="252" t="str">
        <f>IF(入力!I25="","",入力!I25)</f>
        <v>船橋市立坪井小学校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514592130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宮川　すず</v>
      </c>
      <c r="D27" s="265"/>
      <c r="E27" s="265"/>
      <c r="F27" s="265"/>
      <c r="G27" s="252">
        <f>IF(入力!G27="","",入力!G27)</f>
        <v>5</v>
      </c>
      <c r="H27" s="252" t="str">
        <f>IF(入力!H27="","",入力!H27)</f>
        <v/>
      </c>
      <c r="I27" s="252" t="str">
        <f>IF(入力!I27="","",入力!I27)</f>
        <v>船橋市立坪井小学校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515845258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井出　なつめ</v>
      </c>
      <c r="D29" s="265"/>
      <c r="E29" s="265"/>
      <c r="F29" s="265"/>
      <c r="G29" s="252">
        <f>IF(入力!G29="","",入力!G29)</f>
        <v>5</v>
      </c>
      <c r="H29" s="252" t="str">
        <f>IF(入力!H29="","",入力!H29)</f>
        <v/>
      </c>
      <c r="I29" s="252" t="str">
        <f>IF(入力!I29="","",入力!I29)</f>
        <v>船橋市立坪井小学校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518930714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原　懍</v>
      </c>
      <c r="D31" s="265"/>
      <c r="E31" s="265"/>
      <c r="F31" s="265"/>
      <c r="G31" s="252">
        <f>IF(入力!G31="","",入力!G31)</f>
        <v>5</v>
      </c>
      <c r="H31" s="252" t="str">
        <f>IF(入力!H31="","",入力!H31)</f>
        <v/>
      </c>
      <c r="I31" s="252" t="str">
        <f>IF(入力!I31="","",入力!I31)</f>
        <v>八千代市立村上小学校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515969288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丸山　桃葉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船橋市立坪井小学校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519577758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安本　三咲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船橋市立坪井小学校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519577741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渡邉　華望</v>
      </c>
      <c r="D37" s="265"/>
      <c r="E37" s="265"/>
      <c r="F37" s="265"/>
      <c r="G37" s="252">
        <f>IF(入力!G37="","",入力!G37)</f>
        <v>4</v>
      </c>
      <c r="H37" s="252" t="str">
        <f>IF(入力!H37="","",入力!H37)</f>
        <v/>
      </c>
      <c r="I37" s="252" t="str">
        <f>IF(入力!I37="","",入力!I37)</f>
        <v>習志野市立大久保東小学校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518615628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竹葉　瀬奈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船橋市立飯山満小学校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519874703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佐川　友美</v>
      </c>
      <c r="D41" s="265"/>
      <c r="E41" s="265"/>
      <c r="F41" s="265"/>
      <c r="G41" s="252">
        <f>IF(入力!G41="","",入力!G41)</f>
        <v>3</v>
      </c>
      <c r="H41" s="252" t="str">
        <f>IF(入力!H41="","",入力!H41)</f>
        <v/>
      </c>
      <c r="I41" s="252" t="str">
        <f>IF(入力!I41="","",入力!I41)</f>
        <v>船橋市立八木ケ谷小学校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518949457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生稲　華</v>
      </c>
      <c r="D43" s="265"/>
      <c r="E43" s="265"/>
      <c r="F43" s="265"/>
      <c r="G43" s="252">
        <f>IF(入力!G43="","",入力!G43)</f>
        <v>2</v>
      </c>
      <c r="H43" s="252" t="str">
        <f>IF(入力!H43="","",入力!H43)</f>
        <v/>
      </c>
      <c r="I43" s="252" t="str">
        <f>IF(入力!I43="","",入力!I43)</f>
        <v>船橋市立薬円台小学校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518615642</v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佐藤　希羽</v>
      </c>
      <c r="D45" s="265"/>
      <c r="E45" s="265"/>
      <c r="F45" s="265"/>
      <c r="G45" s="252">
        <f>IF(入力!G45="","",入力!G45)</f>
        <v>2</v>
      </c>
      <c r="H45" s="252" t="str">
        <f>IF(入力!H45="","",入力!H45)</f>
        <v/>
      </c>
      <c r="I45" s="252" t="str">
        <f>IF(入力!I45="","",入力!I45)</f>
        <v>船橋市立習志野第二小学校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518615635</v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篠田　新奈</v>
      </c>
      <c r="D47" s="265"/>
      <c r="E47" s="265"/>
      <c r="F47" s="265"/>
      <c r="G47" s="252">
        <f>IF(入力!G47="","",入力!G47)</f>
        <v>2</v>
      </c>
      <c r="H47" s="252" t="str">
        <f>IF(入力!H47="","",入力!H47)</f>
        <v/>
      </c>
      <c r="I47" s="252" t="str">
        <f>IF(入力!I47="","",入力!I47)</f>
        <v>船橋市立習志野第二小学校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519434471</v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5" t="s">
        <v>80</v>
      </c>
      <c r="B1" s="42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5"/>
      <c r="B2" s="42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5" t="s">
        <v>88</v>
      </c>
      <c r="I4" s="25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9" t="str">
        <f>IF(入力!J3="","",入力!J3)</f>
        <v>女子</v>
      </c>
      <c r="I5" s="29">
        <f>入力!Y25</f>
        <v>12</v>
      </c>
      <c r="J5" s="433" t="str">
        <f>IF(入力!A55="","",入力!A55)</f>
        <v>拾って繋ぐバレーを目指します！サーブで崩しチャンスボールで攻撃のリズムをつくります。</v>
      </c>
      <c r="K5" s="434"/>
      <c r="L5" s="434"/>
      <c r="M5" s="434"/>
      <c r="N5" s="434"/>
      <c r="O5" s="434"/>
      <c r="P5" s="434"/>
      <c r="Q5" s="43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坪井VBC</v>
      </c>
      <c r="C7" s="33" t="str">
        <f>IF(入力!C2="","",入力!C2)</f>
        <v>ﾂﾎﾞｲﾌﾞｲﾋﾞｰｼｰ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船橋日大前</v>
      </c>
      <c r="T7" s="33"/>
      <c r="U7" s="33">
        <f>IF(入力!C4="","",入力!C4)</f>
        <v>43124438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中谷</v>
      </c>
      <c r="D16" s="33" t="str">
        <f>IF(入力!E8="","",入力!E8)</f>
        <v>啓太</v>
      </c>
      <c r="E16" s="33" t="str">
        <f>IF(入力!C7="","",入力!C7)</f>
        <v>ﾅｶﾔ</v>
      </c>
      <c r="F16" s="33" t="str">
        <f>IF(入力!E7="","",入力!E7)</f>
        <v>ｹｲﾀ</v>
      </c>
      <c r="G16" s="33">
        <f>IF(入力!G7="","",入力!G7)</f>
        <v>50136370</v>
      </c>
      <c r="H16" s="33">
        <f>IF(入力!J7="","",入力!J7)</f>
        <v>23120</v>
      </c>
      <c r="I16" s="33" t="str">
        <f>IF(入力!M7="","",入力!M7)</f>
        <v/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0062</v>
      </c>
      <c r="T16" s="33" t="str">
        <f>IF(入力!P8="","",入力!P8)</f>
        <v>船橋市坪井町408-25</v>
      </c>
      <c r="U16" s="33" t="str">
        <f>IF(入力!AL7="","",入力!AL7)</f>
        <v>047</v>
      </c>
      <c r="V16" s="33" t="str">
        <f>IF(入力!AK8="","",入力!AK8)</f>
        <v>465</v>
      </c>
      <c r="W16" s="33" t="str">
        <f>IF(入力!AP8="","",入力!AP8)</f>
        <v>4231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悦代</v>
      </c>
      <c r="E17" s="33" t="str">
        <f>IF(入力!C9="","",入力!C9)</f>
        <v>ｽｽﾞｷ</v>
      </c>
      <c r="F17" s="33" t="str">
        <f>IF(入力!E9="","",入力!E9)</f>
        <v>ｴﾂﾖ</v>
      </c>
      <c r="G17" s="33">
        <f>IF(入力!G9="","",入力!G9)</f>
        <v>512370435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0063</v>
      </c>
      <c r="T17" s="33" t="str">
        <f>IF(入力!P10="","",入力!P10)</f>
        <v>船橋市坪井西1-6-24</v>
      </c>
      <c r="U17" s="33" t="str">
        <f>IF(入力!AL9="","",入力!AL9)</f>
        <v>047</v>
      </c>
      <c r="V17" s="33" t="str">
        <f>IF(入力!AK10="","",入力!AK10)</f>
        <v>467</v>
      </c>
      <c r="W17" s="33" t="str">
        <f>IF(入力!AP10="","",入力!AP10)</f>
        <v>8031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細田</v>
      </c>
      <c r="D20" s="33" t="str">
        <f>IF(入力!E12="","",入力!E12)</f>
        <v>桂</v>
      </c>
      <c r="E20" s="33" t="str">
        <f>IF(入力!C11="","",入力!C11)</f>
        <v>ﾎｿﾀﾞ　</v>
      </c>
      <c r="F20" s="33" t="str">
        <f>IF(入力!E11="","",入力!E11)</f>
        <v>ｶﾂﾗ</v>
      </c>
      <c r="G20" s="33">
        <f>IF(入力!G11="","",入力!G11)</f>
        <v>505061722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75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0064</v>
      </c>
      <c r="T20" s="33" t="str">
        <f>IF(入力!P12="","",入力!P12)</f>
        <v>船橋市松が丘5-49-8</v>
      </c>
      <c r="U20" s="33" t="str">
        <f>IF(入力!AL11="","",入力!AL11)</f>
        <v>047</v>
      </c>
      <c r="V20" s="33" t="str">
        <f>IF(入力!AK12="","",入力!AK12)</f>
        <v>464</v>
      </c>
      <c r="W20" s="33" t="str">
        <f>IF(入力!AP12="","",入力!AP12)</f>
        <v>4318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細田</v>
      </c>
      <c r="D22" s="33" t="str">
        <f>IF(入力!E16="","",入力!E16)</f>
        <v>桂</v>
      </c>
      <c r="E22" s="33" t="str">
        <f>IF(入力!C15="","",入力!C15)</f>
        <v>ﾎｿﾀﾞ</v>
      </c>
      <c r="F22" s="33" t="str">
        <f>IF(入力!E15="","",入力!E15)</f>
        <v>ｶﾂﾗ</v>
      </c>
      <c r="G22" s="33"/>
      <c r="H22" s="33"/>
      <c r="I22" s="33"/>
      <c r="J22" s="33"/>
      <c r="K22" s="33"/>
      <c r="L22" s="33">
        <f>IF(入力!AT15="","",入力!AT15)</f>
        <v>75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274</v>
      </c>
      <c r="S22" s="33" t="str">
        <f>IF(入力!W15="","",入力!W15)</f>
        <v>0064</v>
      </c>
      <c r="T22" s="33" t="str">
        <f>IF(入力!P16="","",入力!P16)</f>
        <v>船橋市松が丘5-49-8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4318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横澤</v>
      </c>
      <c r="D24" s="75" t="str">
        <f>VLOOKUP($B$51,$A$53:$F$352,4)</f>
        <v>愛</v>
      </c>
      <c r="E24" s="75" t="str">
        <f>VLOOKUP($B$51,$A$53:$F$352,5)</f>
        <v>ﾖｺｻﾜ</v>
      </c>
      <c r="F24" s="75" t="str">
        <f>VLOOKUP($B$51,$A$53:$F$352,6)</f>
        <v>ｱｲ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横澤</v>
      </c>
      <c r="D53" s="33" t="str">
        <f>IF(入力!E26="","",入力!E26)</f>
        <v>愛</v>
      </c>
      <c r="E53" s="33" t="str">
        <f>IF(入力!C25="","",入力!C25)</f>
        <v>ﾖｺｻﾜ</v>
      </c>
      <c r="F53" s="33" t="str">
        <f>IF(入力!E25="","",入力!E25)</f>
        <v>ｱｲ</v>
      </c>
      <c r="G53" s="33">
        <f>IF(入力!M25="","",入力!M25)</f>
        <v>514592130</v>
      </c>
      <c r="H53" s="33" t="str">
        <f>IF(入力!I25="","",入力!I25)</f>
        <v>船橋市立坪井小学校</v>
      </c>
      <c r="I53" s="33">
        <f>IF(入力!G25="","",入力!G25)</f>
        <v>5</v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宮川</v>
      </c>
      <c r="D54" s="33" t="str">
        <f>IF(入力!E28="","",入力!E28)</f>
        <v>すず</v>
      </c>
      <c r="E54" s="33" t="str">
        <f>IF(入力!C27="","",入力!C27)</f>
        <v>ﾐﾔｶﾞﾜ</v>
      </c>
      <c r="F54" s="33" t="str">
        <f>IF(入力!E27="","",入力!E27)</f>
        <v>ｽｽﾞ</v>
      </c>
      <c r="G54" s="33">
        <f>IF(入力!M27="","",入力!M27)</f>
        <v>515845258</v>
      </c>
      <c r="H54" s="33" t="str">
        <f>IF(入力!I27="","",入力!I27)</f>
        <v>船橋市立坪井小学校</v>
      </c>
      <c r="I54" s="33">
        <f>IF(入力!G27="","",入力!G27)</f>
        <v>5</v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井出</v>
      </c>
      <c r="D55" s="33" t="str">
        <f>IF(入力!E30="","",入力!E30)</f>
        <v>なつめ</v>
      </c>
      <c r="E55" s="33" t="str">
        <f>IF(入力!C29="","",入力!C29)</f>
        <v>ｲﾃﾞ</v>
      </c>
      <c r="F55" s="33" t="str">
        <f>IF(入力!E29="","",入力!E29)</f>
        <v>ﾅﾂﾒ</v>
      </c>
      <c r="G55" s="33">
        <f>IF(入力!M29="","",入力!M29)</f>
        <v>518930714</v>
      </c>
      <c r="H55" s="33" t="str">
        <f>IF(入力!I29="","",入力!I29)</f>
        <v>船橋市立坪井小学校</v>
      </c>
      <c r="I55" s="33">
        <f>IF(入力!G29="","",入力!G29)</f>
        <v>5</v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原</v>
      </c>
      <c r="D56" s="33" t="str">
        <f>IF(入力!E32="","",入力!E32)</f>
        <v>懍</v>
      </c>
      <c r="E56" s="33" t="str">
        <f>IF(入力!C31="","",入力!C31)</f>
        <v>ﾊﾗ</v>
      </c>
      <c r="F56" s="33" t="str">
        <f>IF(入力!E31="","",入力!E31)</f>
        <v>ﾘﾝ</v>
      </c>
      <c r="G56" s="33">
        <f>IF(入力!M31="","",入力!M31)</f>
        <v>515969288</v>
      </c>
      <c r="H56" s="33" t="str">
        <f>IF(入力!I31="","",入力!I31)</f>
        <v>八千代市立村上小学校</v>
      </c>
      <c r="I56" s="33">
        <f>IF(入力!G31="","",入力!G31)</f>
        <v>5</v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丸山</v>
      </c>
      <c r="D57" s="33" t="str">
        <f>IF(入力!E34="","",入力!E34)</f>
        <v>桃葉</v>
      </c>
      <c r="E57" s="33" t="str">
        <f>IF(入力!C33="","",入力!C33)</f>
        <v>ﾏﾙﾔﾏ</v>
      </c>
      <c r="F57" s="33" t="str">
        <f>IF(入力!E33="","",入力!E33)</f>
        <v>ﾓﾓﾊ</v>
      </c>
      <c r="G57" s="33">
        <f>IF(入力!M33="","",入力!M33)</f>
        <v>519577758</v>
      </c>
      <c r="H57" s="33" t="str">
        <f>IF(入力!I33="","",入力!I33)</f>
        <v>船橋市立坪井小学校</v>
      </c>
      <c r="I57" s="33">
        <f>IF(入力!G33="","",入力!G33)</f>
        <v>5</v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安本</v>
      </c>
      <c r="D58" s="33" t="str">
        <f>IF(入力!E36="","",入力!E36)</f>
        <v>三咲</v>
      </c>
      <c r="E58" s="33" t="str">
        <f>IF(入力!C35="","",入力!C35)</f>
        <v>ﾔｽﾓﾄ</v>
      </c>
      <c r="F58" s="33" t="str">
        <f>IF(入力!E35="","",入力!E35)</f>
        <v>ﾐｻｷ</v>
      </c>
      <c r="G58" s="33">
        <f>IF(入力!M35="","",入力!M35)</f>
        <v>519577741</v>
      </c>
      <c r="H58" s="33" t="str">
        <f>IF(入力!I35="","",入力!I35)</f>
        <v>船橋市立坪井小学校</v>
      </c>
      <c r="I58" s="33">
        <f>IF(入力!G35="","",入力!G35)</f>
        <v>5</v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渡邉</v>
      </c>
      <c r="D59" s="33" t="str">
        <f>IF(入力!E38="","",入力!E38)</f>
        <v>華望</v>
      </c>
      <c r="E59" s="33" t="str">
        <f>IF(入力!C37="","",入力!C37)</f>
        <v>ﾜﾀﾅﾍﾞ</v>
      </c>
      <c r="F59" s="33" t="str">
        <f>IF(入力!E37="","",入力!E37)</f>
        <v>ｶﾉﾝ</v>
      </c>
      <c r="G59" s="33">
        <f>IF(入力!M37="","",入力!M37)</f>
        <v>518615628</v>
      </c>
      <c r="H59" s="33" t="str">
        <f>IF(入力!I37="","",入力!I37)</f>
        <v>習志野市立大久保東小学校</v>
      </c>
      <c r="I59" s="33">
        <f>IF(入力!G37="","",入力!G37)</f>
        <v>4</v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竹葉</v>
      </c>
      <c r="D60" s="33" t="str">
        <f>IF(入力!E40="","",入力!E40)</f>
        <v>瀬奈</v>
      </c>
      <c r="E60" s="33" t="str">
        <f>IF(入力!C39="","",入力!C39)</f>
        <v>ﾀｹﾊ</v>
      </c>
      <c r="F60" s="33" t="str">
        <f>IF(入力!E39="","",入力!E39)</f>
        <v>ｾﾅ</v>
      </c>
      <c r="G60" s="33">
        <f>IF(入力!M39="","",入力!M39)</f>
        <v>519874703</v>
      </c>
      <c r="H60" s="33" t="str">
        <f>IF(入力!I39="","",入力!I39)</f>
        <v>船橋市立飯山満小学校</v>
      </c>
      <c r="I60" s="33">
        <f>IF(入力!G39="","",入力!G39)</f>
        <v>4</v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佐川</v>
      </c>
      <c r="D61" s="33" t="str">
        <f>IF(入力!E42="","",入力!E42)</f>
        <v>友美</v>
      </c>
      <c r="E61" s="33" t="str">
        <f>IF(入力!C41="","",入力!C41)</f>
        <v>ｻｶﾞﾜ</v>
      </c>
      <c r="F61" s="33" t="str">
        <f>IF(入力!E41="","",入力!E41)</f>
        <v>ﾕｳﾐ</v>
      </c>
      <c r="G61" s="33">
        <f>IF(入力!M41="","",入力!M41)</f>
        <v>518949457</v>
      </c>
      <c r="H61" s="33" t="str">
        <f>IF(入力!I41="","",入力!I41)</f>
        <v>船橋市立八木ケ谷小学校</v>
      </c>
      <c r="I61" s="33">
        <f>IF(入力!G41="","",入力!G41)</f>
        <v>3</v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生稲</v>
      </c>
      <c r="D62" s="33" t="str">
        <f>IF(入力!E44="","",入力!E44)</f>
        <v>華</v>
      </c>
      <c r="E62" s="33" t="str">
        <f>IF(入力!C43="","",入力!C43)</f>
        <v>ｲｸｲﾅ</v>
      </c>
      <c r="F62" s="33" t="str">
        <f>IF(入力!E43="","",入力!E43)</f>
        <v>ﾊﾅ</v>
      </c>
      <c r="G62" s="33">
        <f>IF(入力!M43="","",入力!M43)</f>
        <v>518615642</v>
      </c>
      <c r="H62" s="33" t="str">
        <f>IF(入力!I43="","",入力!I43)</f>
        <v>船橋市立薬円台小学校</v>
      </c>
      <c r="I62" s="33">
        <f>IF(入力!G43="","",入力!G43)</f>
        <v>2</v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佐藤</v>
      </c>
      <c r="D63" s="33" t="str">
        <f>IF(入力!E46="","",入力!E46)</f>
        <v>希羽</v>
      </c>
      <c r="E63" s="33" t="str">
        <f>IF(入力!C45="","",入力!C45)</f>
        <v>ｻﾄｳ</v>
      </c>
      <c r="F63" s="33" t="str">
        <f>IF(入力!E45="","",入力!E45)</f>
        <v>ﾉﾜ</v>
      </c>
      <c r="G63" s="33">
        <f>IF(入力!M45="","",入力!M45)</f>
        <v>518615635</v>
      </c>
      <c r="H63" s="33" t="str">
        <f>IF(入力!I45="","",入力!I45)</f>
        <v>船橋市立習志野第二小学校</v>
      </c>
      <c r="I63" s="33">
        <f>IF(入力!G45="","",入力!G45)</f>
        <v>2</v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篠田</v>
      </c>
      <c r="D64" s="33" t="str">
        <f>IF(入力!E48="","",入力!E48)</f>
        <v>新奈</v>
      </c>
      <c r="E64" s="33" t="str">
        <f>IF(入力!C47="","",入力!C47)</f>
        <v>ｼﾉﾀﾞ</v>
      </c>
      <c r="F64" s="33" t="str">
        <f>IF(入力!E47="","",入力!E47)</f>
        <v>ﾆｲﾅ</v>
      </c>
      <c r="G64" s="33">
        <f>IF(入力!M47="","",入力!M47)</f>
        <v>519434471</v>
      </c>
      <c r="H64" s="33" t="str">
        <f>IF(入力!I47="","",入力!I47)</f>
        <v>船橋市立習志野第二小学校</v>
      </c>
      <c r="I64" s="33">
        <f>IF(入力!G47="","",入力!G47)</f>
        <v>2</v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Yasutaka Maeda</cp:lastModifiedBy>
  <cp:lastPrinted>2016-05-09T15:17:35Z</cp:lastPrinted>
  <dcterms:created xsi:type="dcterms:W3CDTF">2014-04-05T09:56:00Z</dcterms:created>
  <dcterms:modified xsi:type="dcterms:W3CDTF">2020-01-31T00:10:54Z</dcterms:modified>
</cp:coreProperties>
</file>