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6" windowWidth="15456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comments1.xml><?xml version="1.0" encoding="utf-8"?>
<comments xmlns="http://schemas.openxmlformats.org/spreadsheetml/2006/main">
  <authors>
    <author>USER</author>
  </authors>
  <commentList>
    <comment ref="C24" authorId="0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あし</t>
        </r>
      </text>
    </comment>
  </commentList>
</comments>
</file>

<file path=xl/sharedStrings.xml><?xml version="1.0" encoding="utf-8"?>
<sst xmlns="http://schemas.openxmlformats.org/spreadsheetml/2006/main" count="445" uniqueCount="299">
  <si>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</si>
  <si>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</si>
  <si>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</si>
  <si>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</si>
  <si>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</si>
  <si>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</si>
  <si>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</si>
  <si>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</si>
  <si>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</si>
  <si>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</si>
  <si>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</si>
  <si>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</si>
  <si>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</si>
  <si>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</si>
  <si>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</si>
  <si>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</si>
  <si>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</si>
  <si>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</si>
  <si>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</si>
  <si>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</si>
  <si>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</si>
  <si>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</si>
  <si>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</si>
  <si>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</si>
  <si>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</si>
  <si>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</si>
  <si>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</si>
  <si>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</si>
  <si>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</si>
  <si>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</si>
  <si>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</si>
  <si>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</si>
  <si>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</si>
  <si>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</si>
  <si>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</si>
  <si>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</si>
  <si>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</si>
  <si>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</si>
  <si>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</si>
  <si>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</si>
  <si>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</si>
  <si>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</si>
  <si>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</si>
  <si>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</si>
  <si>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</si>
  <si>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</si>
  <si>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</si>
  <si>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</si>
  <si>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</si>
  <si>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</si>
  <si>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</si>
  <si>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</si>
  <si>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</si>
  <si>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</si>
  <si>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</si>
  <si>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</si>
  <si>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</si>
  <si>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</si>
  <si>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</si>
  <si>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</si>
  <si>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</si>
  <si>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</si>
  <si>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</si>
  <si>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</si>
  <si>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</si>
  <si>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</si>
  <si>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</si>
  <si>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</si>
  <si>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</si>
  <si>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</si>
  <si>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</si>
  <si>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</si>
  <si>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</si>
  <si>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</si>
  <si>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</si>
  <si>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</si>
  <si>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</si>
  <si>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</si>
  <si>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</si>
  <si>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</si>
  <si>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</si>
  <si>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</si>
  <si>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</si>
  <si>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</si>
  <si>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</si>
  <si>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</si>
  <si>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</si>
  <si>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</si>
  <si>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</si>
  <si>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</si>
  <si>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</si>
  <si>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</si>
  <si>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</si>
  <si>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</si>
  <si>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</si>
  <si>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</si>
  <si>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</si>
  <si>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</si>
  <si>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</si>
  <si>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</si>
  <si>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</si>
  <si>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</si>
  <si>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</si>
  <si>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</si>
  <si>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</si>
  <si>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</si>
  <si>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</si>
  <si>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</si>
  <si>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</si>
  <si>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</si>
  <si>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</si>
  <si>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</si>
  <si>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</si>
  <si>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</si>
  <si>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</si>
  <si>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</si>
  <si>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</si>
  <si>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</si>
  <si>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</si>
  <si>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</si>
  <si>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</si>
  <si>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</si>
  <si>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</si>
  <si>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</si>
  <si>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</si>
  <si>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</si>
  <si>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</si>
  <si>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</si>
  <si>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</si>
  <si>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</si>
  <si>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</si>
  <si>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</si>
  <si>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</si>
  <si>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</si>
  <si>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</si>
  <si>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</si>
  <si>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</si>
  <si>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</si>
  <si>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</si>
  <si>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</si>
  <si>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</si>
  <si>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</si>
  <si>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</si>
  <si>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</si>
  <si>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</si>
  <si>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</si>
  <si>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</si>
  <si>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</si>
  <si>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</si>
  <si>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</si>
  <si>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</si>
  <si>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</si>
  <si>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</si>
  <si>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</si>
  <si>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</si>
  <si>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</si>
  <si>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</si>
  <si>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</si>
  <si>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</si>
  <si>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</si>
  <si>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</si>
  <si>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</si>
  <si>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</si>
  <si>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</si>
  <si>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</si>
  <si>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</si>
  <si>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</si>
  <si>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</si>
  <si>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</si>
  <si>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</si>
  <si>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</si>
  <si>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</si>
  <si>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</si>
  <si>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</si>
  <si>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</si>
  <si>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</si>
  <si>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</si>
  <si>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</si>
  <si>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</si>
  <si>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</si>
  <si>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</si>
  <si>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</si>
  <si>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</si>
  <si>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</si>
  <si>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</si>
  <si>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</si>
  <si>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</si>
  <si>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</si>
  <si>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</si>
  <si>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</si>
  <si>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</si>
  <si>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</si>
  <si>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</si>
  <si>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</si>
  <si>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</si>
  <si>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</si>
  <si>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</si>
  <si>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</si>
  <si>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</si>
  <si>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</si>
  <si>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</si>
  <si>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ミツワダイクラブ</t>
    <phoneticPr fontId="2"/>
  </si>
  <si>
    <t>千葉市</t>
    <rPh sb="0" eb="3">
      <t>チバシ</t>
    </rPh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</si>
  <si>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</si>
  <si>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</si>
  <si>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</si>
  <si>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</si>
  <si>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唐木</t>
    <rPh sb="0" eb="2">
      <t>カラキ</t>
    </rPh>
    <phoneticPr fontId="2"/>
  </si>
  <si>
    <t>沙彩</t>
    <rPh sb="0" eb="1">
      <t>サ</t>
    </rPh>
    <rPh sb="1" eb="2">
      <t>アヤ</t>
    </rPh>
    <phoneticPr fontId="2"/>
  </si>
  <si>
    <t>サガワ</t>
    <phoneticPr fontId="2"/>
  </si>
  <si>
    <t>ノブオ</t>
    <phoneticPr fontId="2"/>
  </si>
  <si>
    <t>クロキ</t>
    <phoneticPr fontId="2"/>
  </si>
  <si>
    <t>サチコ</t>
    <phoneticPr fontId="2"/>
  </si>
  <si>
    <t>カラキ</t>
    <phoneticPr fontId="2"/>
  </si>
  <si>
    <t>サアヤ</t>
    <phoneticPr fontId="2"/>
  </si>
  <si>
    <t>結束</t>
    <rPh sb="0" eb="2">
      <t>ケッソク</t>
    </rPh>
    <phoneticPr fontId="2"/>
  </si>
  <si>
    <t>妙衣</t>
    <rPh sb="0" eb="1">
      <t>タエ</t>
    </rPh>
    <rPh sb="1" eb="2">
      <t>イ</t>
    </rPh>
    <phoneticPr fontId="2"/>
  </si>
  <si>
    <t>ケッソク</t>
    <phoneticPr fontId="2"/>
  </si>
  <si>
    <t>タエ</t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</si>
  <si>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</si>
  <si>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</si>
  <si>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２６３</t>
    <phoneticPr fontId="2"/>
  </si>
  <si>
    <t>０００２</t>
    <phoneticPr fontId="2"/>
  </si>
  <si>
    <t>千葉市稲毛区山王町１０９－６</t>
    <rPh sb="0" eb="3">
      <t>チバシ</t>
    </rPh>
    <rPh sb="3" eb="6">
      <t>イナゲク</t>
    </rPh>
    <rPh sb="6" eb="8">
      <t>サンノウ</t>
    </rPh>
    <rPh sb="8" eb="9">
      <t>チョウ</t>
    </rPh>
    <phoneticPr fontId="2"/>
  </si>
  <si>
    <t>２６４</t>
    <phoneticPr fontId="2"/>
  </si>
  <si>
    <t>００２０</t>
    <phoneticPr fontId="2"/>
  </si>
  <si>
    <t>千葉市若葉区桜木８－５－１８</t>
    <rPh sb="0" eb="3">
      <t>チバシ</t>
    </rPh>
    <rPh sb="3" eb="6">
      <t>ワカバク</t>
    </rPh>
    <rPh sb="6" eb="8">
      <t>サクラギ</t>
    </rPh>
    <phoneticPr fontId="2"/>
  </si>
  <si>
    <t>０４３</t>
    <phoneticPr fontId="2"/>
  </si>
  <si>
    <t>４２１</t>
    <phoneticPr fontId="2"/>
  </si>
  <si>
    <t>３８８９</t>
    <phoneticPr fontId="2"/>
  </si>
  <si>
    <t>０７０</t>
    <phoneticPr fontId="2"/>
  </si>
  <si>
    <t>５５１７</t>
    <phoneticPr fontId="2"/>
  </si>
  <si>
    <t>８０１１</t>
    <phoneticPr fontId="2"/>
  </si>
  <si>
    <t>２６３</t>
    <phoneticPr fontId="2"/>
  </si>
  <si>
    <t>４２１</t>
    <phoneticPr fontId="2"/>
  </si>
  <si>
    <t>①</t>
    <phoneticPr fontId="2"/>
  </si>
  <si>
    <t>００３６</t>
    <phoneticPr fontId="2"/>
  </si>
  <si>
    <t>千葉市若葉区殿台町２３３－２</t>
    <rPh sb="0" eb="3">
      <t>チバシ</t>
    </rPh>
    <rPh sb="3" eb="6">
      <t>ワカバク</t>
    </rPh>
    <rPh sb="6" eb="7">
      <t>トノ</t>
    </rPh>
    <rPh sb="7" eb="8">
      <t>ダイ</t>
    </rPh>
    <rPh sb="8" eb="9">
      <t>チョウ</t>
    </rPh>
    <phoneticPr fontId="2"/>
  </si>
  <si>
    <t>０８０</t>
    <phoneticPr fontId="2"/>
  </si>
  <si>
    <t>３０８０</t>
    <phoneticPr fontId="2"/>
  </si>
  <si>
    <t>３８１７</t>
    <phoneticPr fontId="2"/>
  </si>
  <si>
    <t>苅谷</t>
    <rPh sb="0" eb="2">
      <t>カリヤ</t>
    </rPh>
    <phoneticPr fontId="2"/>
  </si>
  <si>
    <t>奈央</t>
    <rPh sb="0" eb="2">
      <t>ナオ</t>
    </rPh>
    <phoneticPr fontId="2"/>
  </si>
  <si>
    <t>長嶋</t>
    <rPh sb="0" eb="2">
      <t>ナガシマ</t>
    </rPh>
    <phoneticPr fontId="2"/>
  </si>
  <si>
    <t>楓花</t>
    <rPh sb="0" eb="2">
      <t>フウカ</t>
    </rPh>
    <phoneticPr fontId="2"/>
  </si>
  <si>
    <t>相馬</t>
    <rPh sb="0" eb="2">
      <t>ソウマ</t>
    </rPh>
    <phoneticPr fontId="2"/>
  </si>
  <si>
    <t>由妃乃</t>
    <rPh sb="0" eb="1">
      <t>ユ</t>
    </rPh>
    <rPh sb="1" eb="2">
      <t>キサキ</t>
    </rPh>
    <rPh sb="2" eb="3">
      <t>ノ</t>
    </rPh>
    <phoneticPr fontId="2"/>
  </si>
  <si>
    <t>西嶋</t>
    <rPh sb="0" eb="2">
      <t>ニシジマ</t>
    </rPh>
    <phoneticPr fontId="2"/>
  </si>
  <si>
    <t>舞代</t>
    <rPh sb="0" eb="1">
      <t>マイ</t>
    </rPh>
    <rPh sb="1" eb="2">
      <t>ヨ</t>
    </rPh>
    <phoneticPr fontId="2"/>
  </si>
  <si>
    <t>南</t>
    <rPh sb="0" eb="1">
      <t>ミナミ</t>
    </rPh>
    <phoneticPr fontId="2"/>
  </si>
  <si>
    <t>真琴</t>
    <rPh sb="0" eb="2">
      <t>マコト</t>
    </rPh>
    <phoneticPr fontId="2"/>
  </si>
  <si>
    <t>福村</t>
    <rPh sb="0" eb="2">
      <t>フクムラ</t>
    </rPh>
    <phoneticPr fontId="2"/>
  </si>
  <si>
    <t>心優美</t>
    <rPh sb="0" eb="1">
      <t>ココロ</t>
    </rPh>
    <rPh sb="1" eb="2">
      <t>ユウ</t>
    </rPh>
    <rPh sb="2" eb="3">
      <t>ミ</t>
    </rPh>
    <phoneticPr fontId="2"/>
  </si>
  <si>
    <t>鎌下</t>
    <rPh sb="0" eb="1">
      <t>カマ</t>
    </rPh>
    <rPh sb="1" eb="2">
      <t>シタ</t>
    </rPh>
    <phoneticPr fontId="2"/>
  </si>
  <si>
    <t>夏綺</t>
    <rPh sb="0" eb="1">
      <t>ナツ</t>
    </rPh>
    <rPh sb="1" eb="2">
      <t>キ</t>
    </rPh>
    <phoneticPr fontId="2"/>
  </si>
  <si>
    <t>美南</t>
    <rPh sb="0" eb="2">
      <t>ミナミ</t>
    </rPh>
    <phoneticPr fontId="2"/>
  </si>
  <si>
    <t>吾孫子</t>
    <rPh sb="0" eb="3">
      <t>アビコ</t>
    </rPh>
    <phoneticPr fontId="2"/>
  </si>
  <si>
    <t>咲</t>
    <rPh sb="0" eb="1">
      <t>サ</t>
    </rPh>
    <phoneticPr fontId="2"/>
  </si>
  <si>
    <t>希美</t>
    <rPh sb="0" eb="2">
      <t>ノゾミ</t>
    </rPh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</si>
  <si>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</si>
  <si>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</si>
  <si>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t>羽琉</t>
    <rPh sb="0" eb="1">
      <t>ハネ</t>
    </rPh>
    <rPh sb="1" eb="2">
      <t>ル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</si>
  <si>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</si>
  <si>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</si>
  <si>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</si>
  <si>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ナオ</t>
    <phoneticPr fontId="2"/>
  </si>
  <si>
    <t>カリヤ</t>
    <phoneticPr fontId="2"/>
  </si>
  <si>
    <t>ナガシマ</t>
    <phoneticPr fontId="2"/>
  </si>
  <si>
    <t>フウカ</t>
    <phoneticPr fontId="2"/>
  </si>
  <si>
    <t>ソウマ</t>
    <phoneticPr fontId="2"/>
  </si>
  <si>
    <t>ユキノ</t>
    <phoneticPr fontId="2"/>
  </si>
  <si>
    <t>ニシジマ</t>
    <phoneticPr fontId="2"/>
  </si>
  <si>
    <t>マシロ</t>
    <phoneticPr fontId="2"/>
  </si>
  <si>
    <t>ミナミ</t>
    <phoneticPr fontId="2"/>
  </si>
  <si>
    <t>マコト</t>
    <phoneticPr fontId="2"/>
  </si>
  <si>
    <t>フクムラ</t>
    <phoneticPr fontId="2"/>
  </si>
  <si>
    <t>コユミ</t>
    <phoneticPr fontId="2"/>
  </si>
  <si>
    <t>カマシタ</t>
    <phoneticPr fontId="2"/>
  </si>
  <si>
    <t>ナツキ</t>
    <phoneticPr fontId="2"/>
  </si>
  <si>
    <t>ミナミ</t>
    <phoneticPr fontId="2"/>
  </si>
  <si>
    <t>ケッソク</t>
    <phoneticPr fontId="2"/>
  </si>
  <si>
    <t>アビコ</t>
    <phoneticPr fontId="2"/>
  </si>
  <si>
    <t>サク</t>
    <phoneticPr fontId="2"/>
  </si>
  <si>
    <t>ノゾミ</t>
    <phoneticPr fontId="2"/>
  </si>
  <si>
    <t>ミヤゾノ</t>
    <phoneticPr fontId="2"/>
  </si>
  <si>
    <t>サキ</t>
    <phoneticPr fontId="2"/>
  </si>
  <si>
    <t>カリヤ</t>
    <phoneticPr fontId="2"/>
  </si>
  <si>
    <t>ハル</t>
    <phoneticPr fontId="2"/>
  </si>
  <si>
    <t>千葉市立桜木小学校</t>
    <rPh sb="0" eb="3">
      <t>チバシ</t>
    </rPh>
    <rPh sb="3" eb="4">
      <t>リツ</t>
    </rPh>
    <rPh sb="4" eb="5">
      <t>サクラ</t>
    </rPh>
    <rPh sb="5" eb="6">
      <t>キ</t>
    </rPh>
    <rPh sb="6" eb="9">
      <t>ショウガッコウ</t>
    </rPh>
    <phoneticPr fontId="2"/>
  </si>
  <si>
    <t>千葉市立みつわ台北小学校</t>
    <rPh sb="0" eb="3">
      <t>チバシ</t>
    </rPh>
    <rPh sb="3" eb="4">
      <t>リツ</t>
    </rPh>
    <rPh sb="7" eb="8">
      <t>ダイ</t>
    </rPh>
    <rPh sb="8" eb="9">
      <t>キタ</t>
    </rPh>
    <rPh sb="9" eb="12">
      <t>ショウガッコウ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</si>
  <si>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</si>
  <si>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</si>
  <si>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八千代市立勝田台小学校</t>
    <rPh sb="0" eb="3">
      <t>ヤチヨ</t>
    </rPh>
    <rPh sb="3" eb="4">
      <t>シ</t>
    </rPh>
    <rPh sb="4" eb="5">
      <t>リツ</t>
    </rPh>
    <rPh sb="5" eb="8">
      <t>カツタダイ</t>
    </rPh>
    <rPh sb="8" eb="11">
      <t>ショウガッコウ</t>
    </rPh>
    <phoneticPr fontId="2"/>
  </si>
  <si>
    <t>印西市立源小学校</t>
    <rPh sb="0" eb="3">
      <t>インザイシ</t>
    </rPh>
    <rPh sb="3" eb="4">
      <t>リツ</t>
    </rPh>
    <rPh sb="4" eb="5">
      <t>ミナモト</t>
    </rPh>
    <rPh sb="5" eb="8">
      <t>ショウガッコウ</t>
    </rPh>
    <phoneticPr fontId="2"/>
  </si>
  <si>
    <t>千葉市立星久喜小学校</t>
    <rPh sb="0" eb="2">
      <t>チバ</t>
    </rPh>
    <rPh sb="2" eb="3">
      <t>シ</t>
    </rPh>
    <rPh sb="3" eb="4">
      <t>リツ</t>
    </rPh>
    <rPh sb="4" eb="5">
      <t>ホシ</t>
    </rPh>
    <rPh sb="5" eb="7">
      <t>クキ</t>
    </rPh>
    <rPh sb="7" eb="10">
      <t>ショウガッコウ</t>
    </rPh>
    <phoneticPr fontId="2"/>
  </si>
  <si>
    <t>成田市立公津の杜小学校</t>
    <rPh sb="0" eb="3">
      <t>ナリタシ</t>
    </rPh>
    <rPh sb="3" eb="4">
      <t>リツ</t>
    </rPh>
    <rPh sb="4" eb="5">
      <t>コウ</t>
    </rPh>
    <rPh sb="5" eb="6">
      <t>ツ</t>
    </rPh>
    <rPh sb="7" eb="8">
      <t>モリ</t>
    </rPh>
    <rPh sb="8" eb="11">
      <t>ショウガッコウ</t>
    </rPh>
    <phoneticPr fontId="2"/>
  </si>
  <si>
    <t>千葉市立みつわ台南小学校</t>
    <rPh sb="0" eb="3">
      <t>チバシ</t>
    </rPh>
    <rPh sb="3" eb="4">
      <t>リツ</t>
    </rPh>
    <rPh sb="7" eb="8">
      <t>ダイ</t>
    </rPh>
    <rPh sb="8" eb="9">
      <t>ミナミ</t>
    </rPh>
    <rPh sb="9" eb="12">
      <t>ショウガッコウ</t>
    </rPh>
    <phoneticPr fontId="2"/>
  </si>
  <si>
    <t>チーム・スローガン　あせるな！くさるな！あきらめるな！
をモットーに全力で戦う。　　目指すは優勝！</t>
    <rPh sb="34" eb="36">
      <t>ゼンリョク</t>
    </rPh>
    <rPh sb="37" eb="38">
      <t>タタカ</t>
    </rPh>
    <rPh sb="42" eb="44">
      <t>メザ</t>
    </rPh>
    <rPh sb="46" eb="48">
      <t>ユウショウ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</si>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</sst>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" zoomScale="80" zoomScaleNormal="100" zoomScaleSheetLayoutView="80" workbookViewId="0">
      <selection activeCell="I22" sqref="I2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9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4"/>
      <c r="L2" s="244"/>
      <c r="M2" s="244"/>
      <c r="N2" s="244"/>
      <c r="O2" s="245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1" t="s">
        <v>159</v>
      </c>
      <c r="K3" s="242"/>
      <c r="L3" s="242"/>
      <c r="M3" s="242"/>
      <c r="N3" s="242"/>
      <c r="O3" s="243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3" t="s">
        <v>191</v>
      </c>
      <c r="B4" s="254"/>
      <c r="C4" s="246">
        <v>430852586</v>
      </c>
      <c r="D4" s="247"/>
      <c r="E4" s="247"/>
      <c r="F4" s="247"/>
      <c r="G4" s="247"/>
      <c r="H4" s="247"/>
      <c r="I4" s="248"/>
      <c r="J4" s="257" t="s">
        <v>185</v>
      </c>
      <c r="K4" s="258"/>
      <c r="L4" s="258"/>
      <c r="M4" s="258"/>
      <c r="N4" s="258"/>
      <c r="O4" s="259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5" t="s">
        <v>184</v>
      </c>
      <c r="B5" s="256"/>
      <c r="C5" s="249"/>
      <c r="D5" s="250"/>
      <c r="E5" s="250"/>
      <c r="F5" s="250"/>
      <c r="G5" s="250"/>
      <c r="H5" s="250"/>
      <c r="I5" s="251"/>
      <c r="J5" s="223">
        <v>22004</v>
      </c>
      <c r="K5" s="223"/>
      <c r="L5" s="223"/>
      <c r="M5" s="223"/>
      <c r="N5" s="223"/>
      <c r="O5" s="223"/>
      <c r="P5" s="192" t="s">
        <v>219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220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209</v>
      </c>
      <c r="D7" s="133"/>
      <c r="E7" s="134" t="s">
        <v>210</v>
      </c>
      <c r="F7" s="135"/>
      <c r="G7" s="225">
        <v>508441821</v>
      </c>
      <c r="H7" s="225"/>
      <c r="I7" s="225"/>
      <c r="J7" s="225">
        <v>9317</v>
      </c>
      <c r="K7" s="225"/>
      <c r="L7" s="225"/>
      <c r="M7" s="225">
        <v>200608</v>
      </c>
      <c r="N7" s="225"/>
      <c r="O7" s="225"/>
      <c r="P7" s="199" t="s">
        <v>72</v>
      </c>
      <c r="Q7" s="200"/>
      <c r="R7" s="168" t="s">
        <v>221</v>
      </c>
      <c r="S7" s="168"/>
      <c r="T7" s="168"/>
      <c r="U7" s="168"/>
      <c r="V7" s="50" t="s">
        <v>73</v>
      </c>
      <c r="W7" s="158" t="s">
        <v>222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227</v>
      </c>
      <c r="AM7" s="83"/>
      <c r="AN7" s="83"/>
      <c r="AO7" s="83"/>
      <c r="AP7" s="83"/>
      <c r="AQ7" s="83"/>
      <c r="AR7" s="83"/>
      <c r="AS7" s="59" t="s">
        <v>75</v>
      </c>
      <c r="AT7" s="77">
        <v>68</v>
      </c>
    </row>
    <row r="8" spans="1:51" ht="18" customHeight="1">
      <c r="A8" s="96"/>
      <c r="B8" s="166"/>
      <c r="C8" s="136" t="s">
        <v>203</v>
      </c>
      <c r="D8" s="137"/>
      <c r="E8" s="138" t="s">
        <v>204</v>
      </c>
      <c r="F8" s="139"/>
      <c r="G8" s="225"/>
      <c r="H8" s="225"/>
      <c r="I8" s="225"/>
      <c r="J8" s="225"/>
      <c r="K8" s="225"/>
      <c r="L8" s="225"/>
      <c r="M8" s="225"/>
      <c r="N8" s="225"/>
      <c r="O8" s="225"/>
      <c r="P8" s="160" t="s">
        <v>223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228</v>
      </c>
      <c r="AL8" s="85"/>
      <c r="AM8" s="85"/>
      <c r="AN8" s="85"/>
      <c r="AO8" s="60" t="s">
        <v>76</v>
      </c>
      <c r="AP8" s="85" t="s">
        <v>229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211</v>
      </c>
      <c r="D9" s="133"/>
      <c r="E9" s="134" t="s">
        <v>212</v>
      </c>
      <c r="F9" s="135"/>
      <c r="G9" s="225">
        <v>510153207</v>
      </c>
      <c r="H9" s="225"/>
      <c r="I9" s="225"/>
      <c r="J9" s="225"/>
      <c r="K9" s="225"/>
      <c r="L9" s="225"/>
      <c r="M9" s="225">
        <v>381429</v>
      </c>
      <c r="N9" s="225"/>
      <c r="O9" s="225"/>
      <c r="P9" s="199" t="s">
        <v>72</v>
      </c>
      <c r="Q9" s="200"/>
      <c r="R9" s="168" t="s">
        <v>224</v>
      </c>
      <c r="S9" s="168"/>
      <c r="T9" s="168"/>
      <c r="U9" s="168"/>
      <c r="V9" s="50" t="s">
        <v>73</v>
      </c>
      <c r="W9" s="158" t="s">
        <v>225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6"/>
      <c r="C10" s="136" t="s">
        <v>205</v>
      </c>
      <c r="D10" s="137"/>
      <c r="E10" s="138" t="s">
        <v>206</v>
      </c>
      <c r="F10" s="139"/>
      <c r="G10" s="225"/>
      <c r="H10" s="225"/>
      <c r="I10" s="225"/>
      <c r="J10" s="225"/>
      <c r="K10" s="225"/>
      <c r="L10" s="225"/>
      <c r="M10" s="225"/>
      <c r="N10" s="225"/>
      <c r="O10" s="225"/>
      <c r="P10" s="160" t="s">
        <v>226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231</v>
      </c>
      <c r="AL10" s="85"/>
      <c r="AM10" s="85"/>
      <c r="AN10" s="85"/>
      <c r="AO10" s="60" t="s">
        <v>195</v>
      </c>
      <c r="AP10" s="85" t="s">
        <v>232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25">
        <v>505388132</v>
      </c>
      <c r="H11" s="225"/>
      <c r="I11" s="225"/>
      <c r="J11" s="225"/>
      <c r="K11" s="225"/>
      <c r="L11" s="225"/>
      <c r="M11" s="225"/>
      <c r="N11" s="225"/>
      <c r="O11" s="225"/>
      <c r="P11" s="199" t="s">
        <v>72</v>
      </c>
      <c r="Q11" s="200"/>
      <c r="R11" s="168" t="s">
        <v>224</v>
      </c>
      <c r="S11" s="168"/>
      <c r="T11" s="168"/>
      <c r="U11" s="168"/>
      <c r="V11" s="50" t="s">
        <v>73</v>
      </c>
      <c r="W11" s="158" t="s">
        <v>236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238</v>
      </c>
      <c r="AM11" s="83"/>
      <c r="AN11" s="83"/>
      <c r="AO11" s="83"/>
      <c r="AP11" s="83"/>
      <c r="AQ11" s="83"/>
      <c r="AR11" s="83"/>
      <c r="AS11" s="59" t="s">
        <v>194</v>
      </c>
      <c r="AT11" s="78">
        <v>23</v>
      </c>
    </row>
    <row r="12" spans="1:51" ht="18" customHeight="1">
      <c r="A12" s="96"/>
      <c r="B12" s="166"/>
      <c r="C12" s="136" t="s">
        <v>207</v>
      </c>
      <c r="D12" s="137"/>
      <c r="E12" s="138" t="s">
        <v>208</v>
      </c>
      <c r="F12" s="139"/>
      <c r="G12" s="225"/>
      <c r="H12" s="225"/>
      <c r="I12" s="225"/>
      <c r="J12" s="225"/>
      <c r="K12" s="225"/>
      <c r="L12" s="225"/>
      <c r="M12" s="225"/>
      <c r="N12" s="225"/>
      <c r="O12" s="225"/>
      <c r="P12" s="160" t="s">
        <v>237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239</v>
      </c>
      <c r="AL12" s="85"/>
      <c r="AM12" s="85"/>
      <c r="AN12" s="85"/>
      <c r="AO12" s="60" t="s">
        <v>195</v>
      </c>
      <c r="AP12" s="85" t="s">
        <v>240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217</v>
      </c>
      <c r="D13" s="133"/>
      <c r="E13" s="134" t="s">
        <v>218</v>
      </c>
      <c r="F13" s="135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215</v>
      </c>
      <c r="D14" s="137"/>
      <c r="E14" s="138" t="s">
        <v>216</v>
      </c>
      <c r="F14" s="139"/>
      <c r="G14" s="228"/>
      <c r="H14" s="228"/>
      <c r="I14" s="228"/>
      <c r="J14" s="228"/>
      <c r="K14" s="228"/>
      <c r="L14" s="228"/>
      <c r="M14" s="228"/>
      <c r="N14" s="228"/>
      <c r="O14" s="22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9" t="s">
        <v>166</v>
      </c>
      <c r="B15" s="166"/>
      <c r="C15" s="132" t="s">
        <v>209</v>
      </c>
      <c r="D15" s="133"/>
      <c r="E15" s="134" t="s">
        <v>210</v>
      </c>
      <c r="F15" s="135"/>
      <c r="G15" s="228"/>
      <c r="H15" s="228"/>
      <c r="I15" s="228"/>
      <c r="J15" s="228"/>
      <c r="K15" s="228"/>
      <c r="L15" s="228"/>
      <c r="M15" s="228"/>
      <c r="N15" s="228"/>
      <c r="O15" s="228"/>
      <c r="P15" s="199" t="s">
        <v>72</v>
      </c>
      <c r="Q15" s="200"/>
      <c r="R15" s="168" t="s">
        <v>233</v>
      </c>
      <c r="S15" s="168"/>
      <c r="T15" s="168"/>
      <c r="U15" s="168"/>
      <c r="V15" s="49" t="s">
        <v>73</v>
      </c>
      <c r="W15" s="158" t="s">
        <v>222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227</v>
      </c>
      <c r="AM15" s="83"/>
      <c r="AN15" s="83"/>
      <c r="AO15" s="83"/>
      <c r="AP15" s="83"/>
      <c r="AQ15" s="83"/>
      <c r="AR15" s="83"/>
      <c r="AS15" s="59" t="s">
        <v>194</v>
      </c>
      <c r="AT15" s="78">
        <v>68</v>
      </c>
    </row>
    <row r="16" spans="1:51" ht="18" customHeight="1">
      <c r="A16" s="96"/>
      <c r="B16" s="166"/>
      <c r="C16" s="136" t="s">
        <v>203</v>
      </c>
      <c r="D16" s="137"/>
      <c r="E16" s="138" t="s">
        <v>204</v>
      </c>
      <c r="F16" s="139"/>
      <c r="G16" s="228"/>
      <c r="H16" s="228"/>
      <c r="I16" s="228"/>
      <c r="J16" s="228"/>
      <c r="K16" s="228"/>
      <c r="L16" s="228"/>
      <c r="M16" s="228"/>
      <c r="N16" s="228"/>
      <c r="O16" s="228"/>
      <c r="P16" s="160" t="s">
        <v>223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234</v>
      </c>
      <c r="AL16" s="85"/>
      <c r="AM16" s="85"/>
      <c r="AN16" s="85"/>
      <c r="AO16" s="60" t="s">
        <v>195</v>
      </c>
      <c r="AP16" s="85" t="s">
        <v>229</v>
      </c>
      <c r="AQ16" s="85"/>
      <c r="AR16" s="85"/>
      <c r="AS16" s="86"/>
      <c r="AT16" s="78"/>
    </row>
    <row r="17" spans="1:46">
      <c r="A17" s="96" t="s">
        <v>6</v>
      </c>
      <c r="B17" s="166"/>
      <c r="C17" s="217" t="str">
        <f>IF(P16="","",P16)</f>
        <v>千葉市稲毛区山王町１０９－６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7" t="str">
        <f>IF(AL15="","",AL15&amp;"-"&amp;AK16&amp;"-"&amp;AP16)</f>
        <v>０４３-４２１-３８８９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444" t="s">
        <v>298</v>
      </c>
      <c r="D21" s="230"/>
      <c r="E21" s="230">
        <v>4934</v>
      </c>
      <c r="F21" s="230"/>
      <c r="G21" s="230">
        <v>8005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2"/>
      <c r="C22" s="238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4" t="s">
        <v>154</v>
      </c>
      <c r="C23" s="218" t="s">
        <v>173</v>
      </c>
      <c r="D23" s="219"/>
      <c r="E23" s="220" t="s">
        <v>174</v>
      </c>
      <c r="F23" s="221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2" t="s">
        <v>235</v>
      </c>
      <c r="C25" s="132" t="s">
        <v>266</v>
      </c>
      <c r="D25" s="133"/>
      <c r="E25" s="134" t="s">
        <v>265</v>
      </c>
      <c r="F25" s="135"/>
      <c r="G25" s="119" t="s">
        <v>262</v>
      </c>
      <c r="H25" s="120"/>
      <c r="I25" s="119" t="s">
        <v>288</v>
      </c>
      <c r="J25" s="123"/>
      <c r="K25" s="123"/>
      <c r="L25" s="120"/>
      <c r="M25" s="125">
        <v>514512230</v>
      </c>
      <c r="N25" s="123"/>
      <c r="O25" s="120"/>
      <c r="P25" s="125">
        <v>138</v>
      </c>
      <c r="Q25" s="123"/>
      <c r="R25" s="123"/>
      <c r="S25" s="123"/>
      <c r="T25" s="126"/>
      <c r="U25" s="1"/>
      <c r="V25" s="1"/>
      <c r="W25" s="1"/>
      <c r="X25" s="1"/>
      <c r="Y25" s="232">
        <v>15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241</v>
      </c>
      <c r="D26" s="137"/>
      <c r="E26" s="138" t="s">
        <v>242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267</v>
      </c>
      <c r="D27" s="133"/>
      <c r="E27" s="134" t="s">
        <v>268</v>
      </c>
      <c r="F27" s="135"/>
      <c r="G27" s="119" t="s">
        <v>263</v>
      </c>
      <c r="H27" s="120"/>
      <c r="I27" s="119" t="s">
        <v>289</v>
      </c>
      <c r="J27" s="123"/>
      <c r="K27" s="123"/>
      <c r="L27" s="120"/>
      <c r="M27" s="125">
        <v>512425056</v>
      </c>
      <c r="N27" s="123"/>
      <c r="O27" s="120"/>
      <c r="P27" s="125">
        <v>150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243</v>
      </c>
      <c r="D28" s="137"/>
      <c r="E28" s="138" t="s">
        <v>244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269</v>
      </c>
      <c r="D29" s="133"/>
      <c r="E29" s="134" t="s">
        <v>270</v>
      </c>
      <c r="F29" s="135"/>
      <c r="G29" s="119" t="s">
        <v>262</v>
      </c>
      <c r="H29" s="120"/>
      <c r="I29" s="119" t="s">
        <v>290</v>
      </c>
      <c r="J29" s="123"/>
      <c r="K29" s="123"/>
      <c r="L29" s="120"/>
      <c r="M29" s="125">
        <v>513142773</v>
      </c>
      <c r="N29" s="123"/>
      <c r="O29" s="120"/>
      <c r="P29" s="125">
        <v>146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245</v>
      </c>
      <c r="D30" s="137"/>
      <c r="E30" s="138" t="s">
        <v>246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271</v>
      </c>
      <c r="D31" s="133"/>
      <c r="E31" s="134" t="s">
        <v>272</v>
      </c>
      <c r="F31" s="135"/>
      <c r="G31" s="119" t="s">
        <v>262</v>
      </c>
      <c r="H31" s="120"/>
      <c r="I31" s="119" t="s">
        <v>291</v>
      </c>
      <c r="J31" s="123"/>
      <c r="K31" s="123"/>
      <c r="L31" s="120"/>
      <c r="M31" s="125">
        <v>514663914</v>
      </c>
      <c r="N31" s="123"/>
      <c r="O31" s="120"/>
      <c r="P31" s="125">
        <v>138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247</v>
      </c>
      <c r="D32" s="137"/>
      <c r="E32" s="138" t="s">
        <v>248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273</v>
      </c>
      <c r="D33" s="133"/>
      <c r="E33" s="134" t="s">
        <v>274</v>
      </c>
      <c r="F33" s="135"/>
      <c r="G33" s="119" t="s">
        <v>263</v>
      </c>
      <c r="H33" s="120"/>
      <c r="I33" s="119" t="s">
        <v>292</v>
      </c>
      <c r="J33" s="123"/>
      <c r="K33" s="123"/>
      <c r="L33" s="120"/>
      <c r="M33" s="125">
        <v>514663931</v>
      </c>
      <c r="N33" s="123"/>
      <c r="O33" s="120"/>
      <c r="P33" s="125">
        <v>142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249</v>
      </c>
      <c r="D34" s="137"/>
      <c r="E34" s="138" t="s">
        <v>250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275</v>
      </c>
      <c r="D35" s="133"/>
      <c r="E35" s="134" t="s">
        <v>276</v>
      </c>
      <c r="F35" s="135"/>
      <c r="G35" s="119" t="s">
        <v>263</v>
      </c>
      <c r="H35" s="120"/>
      <c r="I35" s="119" t="s">
        <v>293</v>
      </c>
      <c r="J35" s="123"/>
      <c r="K35" s="123"/>
      <c r="L35" s="120"/>
      <c r="M35" s="125">
        <v>513666572</v>
      </c>
      <c r="N35" s="123"/>
      <c r="O35" s="120"/>
      <c r="P35" s="125">
        <v>151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251</v>
      </c>
      <c r="D36" s="137"/>
      <c r="E36" s="138" t="s">
        <v>252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277</v>
      </c>
      <c r="D37" s="133"/>
      <c r="E37" s="134" t="s">
        <v>278</v>
      </c>
      <c r="F37" s="135"/>
      <c r="G37" s="119" t="s">
        <v>263</v>
      </c>
      <c r="H37" s="120"/>
      <c r="I37" s="119" t="s">
        <v>294</v>
      </c>
      <c r="J37" s="123"/>
      <c r="K37" s="123"/>
      <c r="L37" s="120"/>
      <c r="M37" s="125">
        <v>512358384</v>
      </c>
      <c r="N37" s="123"/>
      <c r="O37" s="120"/>
      <c r="P37" s="125">
        <v>142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253</v>
      </c>
      <c r="D38" s="137"/>
      <c r="E38" s="138" t="s">
        <v>254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280</v>
      </c>
      <c r="D39" s="133"/>
      <c r="E39" s="134" t="s">
        <v>279</v>
      </c>
      <c r="F39" s="135"/>
      <c r="G39" s="119" t="s">
        <v>263</v>
      </c>
      <c r="H39" s="120"/>
      <c r="I39" s="119" t="s">
        <v>295</v>
      </c>
      <c r="J39" s="123"/>
      <c r="K39" s="123"/>
      <c r="L39" s="120"/>
      <c r="M39" s="125">
        <v>513137613</v>
      </c>
      <c r="N39" s="123"/>
      <c r="O39" s="120"/>
      <c r="P39" s="125">
        <v>142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215</v>
      </c>
      <c r="D40" s="137"/>
      <c r="E40" s="138" t="s">
        <v>255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132" t="s">
        <v>281</v>
      </c>
      <c r="D41" s="133"/>
      <c r="E41" s="134" t="s">
        <v>282</v>
      </c>
      <c r="F41" s="135"/>
      <c r="G41" s="119" t="s">
        <v>263</v>
      </c>
      <c r="H41" s="120"/>
      <c r="I41" s="119" t="s">
        <v>296</v>
      </c>
      <c r="J41" s="123"/>
      <c r="K41" s="123"/>
      <c r="L41" s="120"/>
      <c r="M41" s="125">
        <v>515536048</v>
      </c>
      <c r="N41" s="123"/>
      <c r="O41" s="120"/>
      <c r="P41" s="125">
        <v>135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256</v>
      </c>
      <c r="D42" s="137"/>
      <c r="E42" s="138" t="s">
        <v>257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269</v>
      </c>
      <c r="D43" s="133"/>
      <c r="E43" s="134" t="s">
        <v>283</v>
      </c>
      <c r="F43" s="135"/>
      <c r="G43" s="119" t="s">
        <v>264</v>
      </c>
      <c r="H43" s="120"/>
      <c r="I43" s="119" t="s">
        <v>290</v>
      </c>
      <c r="J43" s="123"/>
      <c r="K43" s="123"/>
      <c r="L43" s="120"/>
      <c r="M43" s="125">
        <v>513435507</v>
      </c>
      <c r="N43" s="123"/>
      <c r="O43" s="120"/>
      <c r="P43" s="125">
        <v>133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245</v>
      </c>
      <c r="D44" s="137"/>
      <c r="E44" s="138" t="s">
        <v>258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284</v>
      </c>
      <c r="D45" s="133"/>
      <c r="E45" s="134" t="s">
        <v>285</v>
      </c>
      <c r="F45" s="135"/>
      <c r="G45" s="119" t="s">
        <v>264</v>
      </c>
      <c r="H45" s="120"/>
      <c r="I45" s="119" t="s">
        <v>291</v>
      </c>
      <c r="J45" s="123"/>
      <c r="K45" s="123"/>
      <c r="L45" s="120"/>
      <c r="M45" s="125">
        <v>514255429</v>
      </c>
      <c r="N45" s="123"/>
      <c r="O45" s="120"/>
      <c r="P45" s="125">
        <v>145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259</v>
      </c>
      <c r="D46" s="137"/>
      <c r="E46" s="138" t="s">
        <v>260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286</v>
      </c>
      <c r="D47" s="133"/>
      <c r="E47" s="134" t="s">
        <v>287</v>
      </c>
      <c r="F47" s="135"/>
      <c r="G47" s="119" t="s">
        <v>264</v>
      </c>
      <c r="H47" s="120"/>
      <c r="I47" s="119" t="s">
        <v>288</v>
      </c>
      <c r="J47" s="123"/>
      <c r="K47" s="123"/>
      <c r="L47" s="120"/>
      <c r="M47" s="125">
        <v>514512245</v>
      </c>
      <c r="N47" s="123"/>
      <c r="O47" s="120"/>
      <c r="P47" s="125">
        <v>138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31"/>
      <c r="C48" s="213" t="s">
        <v>241</v>
      </c>
      <c r="D48" s="214"/>
      <c r="E48" s="215" t="s">
        <v>261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4" t="s">
        <v>297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0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みつわ台クラブ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430852586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佐川　延夫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508441821</v>
      </c>
      <c r="H7" s="269"/>
      <c r="I7" s="269"/>
      <c r="J7" s="269">
        <f>IF(入力!J7="","",入力!J7)</f>
        <v>9317</v>
      </c>
      <c r="K7" s="269"/>
      <c r="L7" s="269"/>
      <c r="M7" s="269">
        <f>IF(入力!M7="","",入力!M7)</f>
        <v>200608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2</v>
      </c>
      <c r="B9" s="261"/>
      <c r="C9" s="262" t="str">
        <f>IF(入力!C10="","",入力!C10&amp;"　"&amp;入力!E10)</f>
        <v>黒木　幸子</v>
      </c>
      <c r="D9" s="263"/>
      <c r="E9" s="263"/>
      <c r="F9" s="263"/>
      <c r="G9" s="269">
        <f>IF(入力!G9="","",入力!G9)</f>
        <v>510153207</v>
      </c>
      <c r="H9" s="269"/>
      <c r="I9" s="269"/>
      <c r="J9" s="269" t="str">
        <f>IF(入力!J9="","",入力!J9)</f>
        <v/>
      </c>
      <c r="K9" s="269"/>
      <c r="L9" s="269"/>
      <c r="M9" s="269">
        <f>IF(入力!M9="","",入力!M9)</f>
        <v>381429</v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3</v>
      </c>
      <c r="B11" s="261"/>
      <c r="C11" s="262" t="str">
        <f>IF(入力!C12="","",入力!C12&amp;"　"&amp;入力!E12)</f>
        <v>唐木　沙彩</v>
      </c>
      <c r="D11" s="263"/>
      <c r="E11" s="263"/>
      <c r="F11" s="263"/>
      <c r="G11" s="269">
        <f>IF(入力!G11="","",入力!G11)</f>
        <v>505388132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結束　妙衣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佐川　延夫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1" t="s">
        <v>6</v>
      </c>
      <c r="B17" s="261"/>
      <c r="C17" s="272" t="str">
        <f>IF(入力!C17="","",入力!C17&amp;"　"&amp;入力!E17)</f>
        <v>千葉市稲毛区山王町１０９－６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０４３-４２１-３８８９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090－4934－8005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苅谷　奈央</v>
      </c>
      <c r="D25" s="263"/>
      <c r="E25" s="263"/>
      <c r="F25" s="263"/>
      <c r="G25" s="261" t="str">
        <f>IF(入力!G25="","",入力!G25)</f>
        <v>５年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長嶋　楓花</v>
      </c>
      <c r="D27" s="263"/>
      <c r="E27" s="263"/>
      <c r="F27" s="263"/>
      <c r="G27" s="261" t="str">
        <f>IF(入力!G27="","",入力!G27)</f>
        <v>４年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相馬　由妃乃</v>
      </c>
      <c r="D29" s="263"/>
      <c r="E29" s="263"/>
      <c r="F29" s="263"/>
      <c r="G29" s="261" t="str">
        <f>IF(入力!G29="","",入力!G29)</f>
        <v>５年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西嶋　舞代</v>
      </c>
      <c r="D31" s="263"/>
      <c r="E31" s="263"/>
      <c r="F31" s="263"/>
      <c r="G31" s="261" t="str">
        <f>IF(入力!G31="","",入力!G31)</f>
        <v>５年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514663914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南　真琴</v>
      </c>
      <c r="D33" s="263"/>
      <c r="E33" s="263"/>
      <c r="F33" s="263"/>
      <c r="G33" s="261" t="str">
        <f>IF(入力!G33="","",入力!G33)</f>
        <v>４年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福村　心優美</v>
      </c>
      <c r="D35" s="263"/>
      <c r="E35" s="263"/>
      <c r="F35" s="263"/>
      <c r="G35" s="261" t="str">
        <f>IF(入力!G35="","",入力!G35)</f>
        <v>４年</v>
      </c>
      <c r="H35" s="261" t="str">
        <f>IF(入力!H35="","",入力!H35)</f>
        <v/>
      </c>
      <c r="I35" s="261" t="str">
        <f>IF(入力!I35="","",入力!I35)</f>
        <v>印西市立源小学校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鎌下　夏綺</v>
      </c>
      <c r="D37" s="263"/>
      <c r="E37" s="263"/>
      <c r="F37" s="263"/>
      <c r="G37" s="261" t="str">
        <f>IF(入力!G37="","",入力!G37)</f>
        <v>４年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結束　美南</v>
      </c>
      <c r="D39" s="263"/>
      <c r="E39" s="263"/>
      <c r="F39" s="263"/>
      <c r="G39" s="261" t="str">
        <f>IF(入力!G39="","",入力!G39)</f>
        <v>４年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吾孫子　咲</v>
      </c>
      <c r="D41" s="263"/>
      <c r="E41" s="263"/>
      <c r="F41" s="263"/>
      <c r="G41" s="261" t="str">
        <f>IF(入力!G41="","",入力!G41)</f>
        <v>４年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相馬　希美</v>
      </c>
      <c r="D43" s="263"/>
      <c r="E43" s="263"/>
      <c r="F43" s="263"/>
      <c r="G43" s="261" t="str">
        <f>IF(入力!G43="","",入力!G43)</f>
        <v>３年</v>
      </c>
      <c r="H43" s="261" t="str">
        <f>IF(入力!H43="","",入力!H43)</f>
        <v/>
      </c>
      <c r="I43" s="261" t="str">
        <f>IF(入力!I43="","",入力!I43)</f>
        <v>千葉市立草野小学校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513435507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宮園　彩希</v>
      </c>
      <c r="D45" s="263"/>
      <c r="E45" s="263"/>
      <c r="F45" s="263"/>
      <c r="G45" s="261" t="str">
        <f>IF(入力!G45="","",入力!G45)</f>
        <v>３年</v>
      </c>
      <c r="H45" s="261" t="str">
        <f>IF(入力!H45="","",入力!H45)</f>
        <v/>
      </c>
      <c r="I45" s="261" t="str">
        <f>IF(入力!I45="","",入力!I45)</f>
        <v>千葉市立北貝塚小学校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514255429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苅谷　羽琉</v>
      </c>
      <c r="D47" s="263"/>
      <c r="E47" s="263"/>
      <c r="F47" s="263"/>
      <c r="G47" s="261" t="str">
        <f>IF(入力!G47="","",入力!G47)</f>
        <v>３年</v>
      </c>
      <c r="H47" s="261" t="str">
        <f>IF(入力!H47="","",入力!H47)</f>
        <v/>
      </c>
      <c r="I47" s="261" t="str">
        <f>IF(入力!I47="","",入力!I47)</f>
        <v>千葉市立桜木小学校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514512245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3"/>
      <c r="AW1" s="363"/>
      <c r="AX1" s="4" t="s">
        <v>28</v>
      </c>
      <c r="AY1" s="5"/>
      <c r="AZ1" s="363"/>
      <c r="BA1" s="363"/>
      <c r="BB1" s="4" t="s">
        <v>29</v>
      </c>
      <c r="BC1" s="5"/>
      <c r="BD1" s="363"/>
      <c r="BE1" s="36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4" t="s">
        <v>65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6" t="s">
        <v>32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9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2"/>
      <c r="D10" s="423"/>
      <c r="E10" s="423"/>
      <c r="F10" s="423"/>
      <c r="G10" s="423"/>
      <c r="H10" s="423"/>
      <c r="I10" s="423"/>
      <c r="J10" s="423"/>
      <c r="K10" s="423"/>
      <c r="L10" s="423"/>
      <c r="M10" s="423"/>
      <c r="N10" s="423"/>
      <c r="O10" s="423"/>
      <c r="P10" s="423"/>
      <c r="Q10" s="42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9">
        <v>36</v>
      </c>
      <c r="I12" s="400"/>
      <c r="J12" s="401"/>
      <c r="K12" s="4"/>
    </row>
    <row r="13" spans="1:60" ht="13.5" customHeight="1">
      <c r="F13" s="4" t="s">
        <v>35</v>
      </c>
      <c r="G13" s="4"/>
      <c r="H13" s="402"/>
      <c r="I13" s="403"/>
      <c r="J13" s="40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1"/>
      <c r="I14" s="342"/>
      <c r="J14" s="34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5" t="s">
        <v>37</v>
      </c>
      <c r="D16" s="375"/>
      <c r="E16" s="375"/>
      <c r="F16" s="375"/>
      <c r="G16" s="376"/>
      <c r="H16" s="397" t="s">
        <v>66</v>
      </c>
      <c r="I16" s="398"/>
      <c r="J16" s="398"/>
      <c r="K16" s="375" t="str">
        <f>IF(入力!C2="","",入力!C2)</f>
        <v>ミツワダイクラブ</v>
      </c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6"/>
      <c r="Y16" s="407" t="s">
        <v>67</v>
      </c>
      <c r="Z16" s="408"/>
      <c r="AA16" s="408"/>
      <c r="AB16" s="408"/>
      <c r="AC16" s="408"/>
      <c r="AD16" s="408"/>
      <c r="AE16" s="408"/>
      <c r="AF16" s="408"/>
      <c r="AG16" s="408"/>
      <c r="AH16" s="408"/>
      <c r="AI16" s="409"/>
      <c r="AJ16" s="366" t="s">
        <v>38</v>
      </c>
      <c r="AK16" s="367"/>
      <c r="AL16" s="367"/>
      <c r="AM16" s="368"/>
      <c r="AN16" s="391" t="str">
        <f>IF(入力!P3="","",入力!P3)</f>
        <v>千葉市</v>
      </c>
      <c r="AO16" s="392"/>
      <c r="AP16" s="392"/>
      <c r="AQ16" s="392"/>
      <c r="AR16" s="392"/>
      <c r="AS16" s="392"/>
      <c r="AT16" s="367" t="s">
        <v>68</v>
      </c>
      <c r="AU16" s="368"/>
      <c r="AV16" s="374" t="s">
        <v>39</v>
      </c>
      <c r="AW16" s="375"/>
      <c r="AX16" s="375"/>
      <c r="AY16" s="376"/>
      <c r="AZ16" s="379" t="str">
        <f>IF(入力!P5="","",入力!P5)</f>
        <v>総武</v>
      </c>
      <c r="BA16" s="380"/>
      <c r="BB16" s="380"/>
      <c r="BC16" s="380"/>
      <c r="BD16" s="380"/>
      <c r="BE16" s="380"/>
      <c r="BF16" s="427" t="s">
        <v>40</v>
      </c>
    </row>
    <row r="17" spans="3:58" ht="4.5" customHeight="1">
      <c r="C17" s="426"/>
      <c r="D17" s="318"/>
      <c r="E17" s="318"/>
      <c r="F17" s="318"/>
      <c r="G17" s="378"/>
      <c r="H17" s="389" t="str">
        <f>IF(入力!C3="","",入力!C3)</f>
        <v>みつわ台クラブ</v>
      </c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85" t="str">
        <f>IF(入力!J3="","","("&amp;入力!J3&amp;")")</f>
        <v>(女子)</v>
      </c>
      <c r="V17" s="385"/>
      <c r="W17" s="385"/>
      <c r="X17" s="386"/>
      <c r="Y17" s="410">
        <f>IF(入力!C4="","",入力!C4)</f>
        <v>430852586</v>
      </c>
      <c r="Z17" s="411"/>
      <c r="AA17" s="411"/>
      <c r="AB17" s="411"/>
      <c r="AC17" s="411"/>
      <c r="AD17" s="411"/>
      <c r="AE17" s="411"/>
      <c r="AF17" s="411"/>
      <c r="AG17" s="411"/>
      <c r="AH17" s="411"/>
      <c r="AI17" s="412"/>
      <c r="AJ17" s="369"/>
      <c r="AK17" s="370"/>
      <c r="AL17" s="370"/>
      <c r="AM17" s="371"/>
      <c r="AN17" s="393"/>
      <c r="AO17" s="394"/>
      <c r="AP17" s="394"/>
      <c r="AQ17" s="394"/>
      <c r="AR17" s="394"/>
      <c r="AS17" s="394"/>
      <c r="AT17" s="370"/>
      <c r="AU17" s="371"/>
      <c r="AV17" s="377"/>
      <c r="AW17" s="318"/>
      <c r="AX17" s="318"/>
      <c r="AY17" s="378"/>
      <c r="AZ17" s="381"/>
      <c r="BA17" s="382"/>
      <c r="BB17" s="382"/>
      <c r="BC17" s="382"/>
      <c r="BD17" s="382"/>
      <c r="BE17" s="382"/>
      <c r="BF17" s="428"/>
    </row>
    <row r="18" spans="3:58" ht="16.5" customHeight="1">
      <c r="C18" s="360"/>
      <c r="D18" s="319"/>
      <c r="E18" s="319"/>
      <c r="F18" s="319"/>
      <c r="G18" s="361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87"/>
      <c r="V18" s="387"/>
      <c r="W18" s="387"/>
      <c r="X18" s="388"/>
      <c r="Y18" s="413"/>
      <c r="Z18" s="414"/>
      <c r="AA18" s="414"/>
      <c r="AB18" s="414"/>
      <c r="AC18" s="414"/>
      <c r="AD18" s="414"/>
      <c r="AE18" s="414"/>
      <c r="AF18" s="414"/>
      <c r="AG18" s="414"/>
      <c r="AH18" s="414"/>
      <c r="AI18" s="415"/>
      <c r="AJ18" s="372"/>
      <c r="AK18" s="344"/>
      <c r="AL18" s="344"/>
      <c r="AM18" s="373"/>
      <c r="AN18" s="395"/>
      <c r="AO18" s="396"/>
      <c r="AP18" s="396"/>
      <c r="AQ18" s="396"/>
      <c r="AR18" s="396"/>
      <c r="AS18" s="396"/>
      <c r="AT18" s="344"/>
      <c r="AU18" s="373"/>
      <c r="AV18" s="351"/>
      <c r="AW18" s="319"/>
      <c r="AX18" s="319"/>
      <c r="AY18" s="361"/>
      <c r="AZ18" s="383" t="str">
        <f>IF(入力!AE5="","",入力!AE5)</f>
        <v>都賀</v>
      </c>
      <c r="BA18" s="384"/>
      <c r="BB18" s="384"/>
      <c r="BC18" s="384"/>
      <c r="BD18" s="384"/>
      <c r="BE18" s="384"/>
      <c r="BF18" s="13" t="s">
        <v>41</v>
      </c>
    </row>
    <row r="19" spans="3:58" ht="15" customHeight="1">
      <c r="C19" s="405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340" t="s">
        <v>42</v>
      </c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 t="s">
        <v>69</v>
      </c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 t="s">
        <v>70</v>
      </c>
      <c r="AT19" s="340"/>
      <c r="AU19" s="340"/>
      <c r="AV19" s="340"/>
      <c r="AW19" s="340"/>
      <c r="AX19" s="340"/>
      <c r="AY19" s="340"/>
      <c r="AZ19" s="340"/>
      <c r="BA19" s="340"/>
      <c r="BB19" s="340"/>
      <c r="BC19" s="340"/>
      <c r="BD19" s="340"/>
      <c r="BE19" s="340"/>
      <c r="BF19" s="365"/>
    </row>
    <row r="20" spans="3:58" ht="15" customHeight="1">
      <c r="C20" s="430" t="s">
        <v>43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429">
        <f>IF(入力!J7="","",入力!J7)</f>
        <v>9317</v>
      </c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 t="str">
        <f>IF(入力!J9="","",入力!J9)</f>
        <v/>
      </c>
      <c r="AE20" s="429"/>
      <c r="AF20" s="429"/>
      <c r="AG20" s="429"/>
      <c r="AH20" s="429"/>
      <c r="AI20" s="429"/>
      <c r="AJ20" s="429"/>
      <c r="AK20" s="429"/>
      <c r="AL20" s="429"/>
      <c r="AM20" s="429"/>
      <c r="AN20" s="429"/>
      <c r="AO20" s="429"/>
      <c r="AP20" s="429"/>
      <c r="AQ20" s="429"/>
      <c r="AR20" s="429"/>
      <c r="AS20" s="429" t="str">
        <f>IF(入力!J11="","",入力!J11)</f>
        <v/>
      </c>
      <c r="AT20" s="429"/>
      <c r="AU20" s="429"/>
      <c r="AV20" s="429"/>
      <c r="AW20" s="429"/>
      <c r="AX20" s="429"/>
      <c r="AY20" s="429"/>
      <c r="AZ20" s="429"/>
      <c r="BA20" s="429"/>
      <c r="BB20" s="429"/>
      <c r="BC20" s="429"/>
      <c r="BD20" s="429"/>
      <c r="BE20" s="429"/>
      <c r="BF20" s="431"/>
    </row>
    <row r="21" spans="3:58" ht="15" customHeight="1">
      <c r="C21" s="430" t="s">
        <v>44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429">
        <f>IF(入力!M7="","",入力!M7)</f>
        <v>200608</v>
      </c>
      <c r="P21" s="429"/>
      <c r="Q21" s="429"/>
      <c r="R21" s="429"/>
      <c r="S21" s="429"/>
      <c r="T21" s="429"/>
      <c r="U21" s="429"/>
      <c r="V21" s="429"/>
      <c r="W21" s="429"/>
      <c r="X21" s="429"/>
      <c r="Y21" s="429"/>
      <c r="Z21" s="429"/>
      <c r="AA21" s="429"/>
      <c r="AB21" s="429"/>
      <c r="AC21" s="429"/>
      <c r="AD21" s="429">
        <f>IF(入力!M9="","",入力!M9)</f>
        <v>381429</v>
      </c>
      <c r="AE21" s="429"/>
      <c r="AF21" s="429"/>
      <c r="AG21" s="429"/>
      <c r="AH21" s="429"/>
      <c r="AI21" s="429"/>
      <c r="AJ21" s="429"/>
      <c r="AK21" s="429"/>
      <c r="AL21" s="429"/>
      <c r="AM21" s="429"/>
      <c r="AN21" s="429"/>
      <c r="AO21" s="429"/>
      <c r="AP21" s="429"/>
      <c r="AQ21" s="429"/>
      <c r="AR21" s="429"/>
      <c r="AS21" s="429" t="str">
        <f>IF(入力!M11="","",入力!M11)</f>
        <v/>
      </c>
      <c r="AT21" s="429"/>
      <c r="AU21" s="429"/>
      <c r="AV21" s="429"/>
      <c r="AW21" s="429"/>
      <c r="AX21" s="429"/>
      <c r="AY21" s="429"/>
      <c r="AZ21" s="429"/>
      <c r="BA21" s="429"/>
      <c r="BB21" s="429"/>
      <c r="BC21" s="429"/>
      <c r="BD21" s="429"/>
      <c r="BE21" s="429"/>
      <c r="BF21" s="431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サガワ　ノブオ</v>
      </c>
      <c r="I22" s="329"/>
      <c r="J22" s="329"/>
      <c r="K22" s="329"/>
      <c r="L22" s="329"/>
      <c r="M22" s="329"/>
      <c r="N22" s="329"/>
      <c r="O22" s="329"/>
      <c r="P22" s="329"/>
      <c r="Q22" s="346"/>
      <c r="R22" s="328" t="s">
        <v>45</v>
      </c>
      <c r="S22" s="329"/>
      <c r="T22" s="322">
        <f>IF(入力!AT7="","",入力!AT7)</f>
        <v>68</v>
      </c>
      <c r="U22" s="323"/>
      <c r="V22" s="324"/>
      <c r="W22" s="328" t="s">
        <v>46</v>
      </c>
      <c r="X22" s="328"/>
      <c r="Y22" s="328"/>
      <c r="Z22" s="14" t="s">
        <v>72</v>
      </c>
      <c r="AA22" s="15"/>
      <c r="AB22" s="329" t="str">
        <f>IF(入力!R7="","",入力!R7)</f>
        <v>２６３</v>
      </c>
      <c r="AC22" s="329"/>
      <c r="AD22" s="329"/>
      <c r="AE22" s="329"/>
      <c r="AF22" s="16" t="s">
        <v>73</v>
      </c>
      <c r="AG22" s="329" t="str">
        <f>IF(入力!W7="","",入力!W7)</f>
        <v>０００２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6"/>
      <c r="AU22" s="328" t="s">
        <v>47</v>
      </c>
      <c r="AV22" s="329"/>
      <c r="AW22" s="329"/>
      <c r="AX22" s="17" t="s">
        <v>74</v>
      </c>
      <c r="AY22" s="329" t="str">
        <f>IF(入力!AL7="","",入力!AL7)</f>
        <v>０４３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0" t="s">
        <v>48</v>
      </c>
      <c r="D23" s="319"/>
      <c r="E23" s="319"/>
      <c r="F23" s="319"/>
      <c r="G23" s="361"/>
      <c r="H23" s="341" t="str">
        <f>IF(入力!C8="","",入力!C8&amp;"　"&amp;入力!E8)</f>
        <v>佐川　延夫</v>
      </c>
      <c r="I23" s="342"/>
      <c r="J23" s="342"/>
      <c r="K23" s="342"/>
      <c r="L23" s="342"/>
      <c r="M23" s="342"/>
      <c r="N23" s="342"/>
      <c r="O23" s="342"/>
      <c r="P23" s="342"/>
      <c r="Q23" s="343"/>
      <c r="R23" s="319"/>
      <c r="S23" s="319"/>
      <c r="T23" s="325"/>
      <c r="U23" s="326"/>
      <c r="V23" s="327"/>
      <c r="W23" s="344"/>
      <c r="X23" s="344"/>
      <c r="Y23" s="344"/>
      <c r="Z23" s="337" t="str">
        <f>IF(入力!P8="","",入力!P8)</f>
        <v>千葉市稲毛区山王町１０９－６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9"/>
      <c r="AV23" s="319"/>
      <c r="AW23" s="319"/>
      <c r="AX23" s="351" t="str">
        <f>IF(入力!AK8="","",入力!AK8)</f>
        <v>４２１</v>
      </c>
      <c r="AY23" s="319"/>
      <c r="AZ23" s="319"/>
      <c r="BA23" s="319"/>
      <c r="BB23" s="19" t="s">
        <v>76</v>
      </c>
      <c r="BC23" s="319" t="str">
        <f>IF(入力!AP8="","",入力!AP8)</f>
        <v>３８８９</v>
      </c>
      <c r="BD23" s="319"/>
      <c r="BE23" s="319"/>
      <c r="BF23" s="350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クロキ　サチコ</v>
      </c>
      <c r="I24" s="329"/>
      <c r="J24" s="329"/>
      <c r="K24" s="329"/>
      <c r="L24" s="329"/>
      <c r="M24" s="329"/>
      <c r="N24" s="329"/>
      <c r="O24" s="329"/>
      <c r="P24" s="329"/>
      <c r="Q24" s="346"/>
      <c r="R24" s="328" t="s">
        <v>45</v>
      </c>
      <c r="S24" s="329"/>
      <c r="T24" s="322">
        <f>IF(入力!AT9="","",入力!AT9)</f>
        <v>40</v>
      </c>
      <c r="U24" s="323"/>
      <c r="V24" s="324"/>
      <c r="W24" s="328" t="s">
        <v>46</v>
      </c>
      <c r="X24" s="328"/>
      <c r="Y24" s="328"/>
      <c r="Z24" s="14" t="s">
        <v>72</v>
      </c>
      <c r="AA24" s="15"/>
      <c r="AB24" s="329" t="str">
        <f>IF(入力!R9="","",入力!R9)</f>
        <v>２６４</v>
      </c>
      <c r="AC24" s="329"/>
      <c r="AD24" s="329"/>
      <c r="AE24" s="329"/>
      <c r="AF24" s="16" t="s">
        <v>73</v>
      </c>
      <c r="AG24" s="329" t="str">
        <f>IF(入力!W9="","",入力!W9)</f>
        <v>００２０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6"/>
      <c r="AU24" s="328" t="s">
        <v>47</v>
      </c>
      <c r="AV24" s="329"/>
      <c r="AW24" s="329"/>
      <c r="AX24" s="17" t="s">
        <v>74</v>
      </c>
      <c r="AY24" s="329" t="str">
        <f>IF(入力!AL9="","",入力!AL9)</f>
        <v>０７０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0" t="s">
        <v>78</v>
      </c>
      <c r="D25" s="319"/>
      <c r="E25" s="319"/>
      <c r="F25" s="319"/>
      <c r="G25" s="361"/>
      <c r="H25" s="341" t="str">
        <f>IF(入力!C10="","",入力!C10&amp;"　"&amp;入力!E10)</f>
        <v>黒木　幸子</v>
      </c>
      <c r="I25" s="342"/>
      <c r="J25" s="342"/>
      <c r="K25" s="342"/>
      <c r="L25" s="342"/>
      <c r="M25" s="342"/>
      <c r="N25" s="342"/>
      <c r="O25" s="342"/>
      <c r="P25" s="342"/>
      <c r="Q25" s="343"/>
      <c r="R25" s="319"/>
      <c r="S25" s="319"/>
      <c r="T25" s="325"/>
      <c r="U25" s="326"/>
      <c r="V25" s="327"/>
      <c r="W25" s="344"/>
      <c r="X25" s="344"/>
      <c r="Y25" s="344"/>
      <c r="Z25" s="337" t="str">
        <f>IF(入力!P10="","",入力!P10)</f>
        <v>千葉市若葉区桜木８－５－１８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9"/>
      <c r="AV25" s="319"/>
      <c r="AW25" s="319"/>
      <c r="AX25" s="351" t="str">
        <f>IF(入力!AK10="","",入力!AK10)</f>
        <v>５５１７</v>
      </c>
      <c r="AY25" s="319"/>
      <c r="AZ25" s="319"/>
      <c r="BA25" s="319"/>
      <c r="BB25" s="19" t="s">
        <v>76</v>
      </c>
      <c r="BC25" s="319" t="str">
        <f>IF(入力!AP10="","",入力!AP10)</f>
        <v>８０１１</v>
      </c>
      <c r="BD25" s="319"/>
      <c r="BE25" s="319"/>
      <c r="BF25" s="350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>カラキ　サアヤ</v>
      </c>
      <c r="I26" s="329"/>
      <c r="J26" s="329"/>
      <c r="K26" s="329"/>
      <c r="L26" s="329"/>
      <c r="M26" s="329"/>
      <c r="N26" s="329"/>
      <c r="O26" s="329"/>
      <c r="P26" s="329"/>
      <c r="Q26" s="346"/>
      <c r="R26" s="328" t="s">
        <v>45</v>
      </c>
      <c r="S26" s="329"/>
      <c r="T26" s="322">
        <f>IF(入力!AT11="","",入力!AT11)</f>
        <v>23</v>
      </c>
      <c r="U26" s="323"/>
      <c r="V26" s="324"/>
      <c r="W26" s="328" t="s">
        <v>46</v>
      </c>
      <c r="X26" s="328"/>
      <c r="Y26" s="328"/>
      <c r="Z26" s="14" t="s">
        <v>72</v>
      </c>
      <c r="AA26" s="15"/>
      <c r="AB26" s="329" t="str">
        <f>IF(入力!R11="","",入力!R11)</f>
        <v>２６４</v>
      </c>
      <c r="AC26" s="329"/>
      <c r="AD26" s="329"/>
      <c r="AE26" s="329"/>
      <c r="AF26" s="16" t="s">
        <v>73</v>
      </c>
      <c r="AG26" s="329" t="str">
        <f>IF(入力!W11="","",入力!W11)</f>
        <v>００３６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6"/>
      <c r="AU26" s="328" t="s">
        <v>47</v>
      </c>
      <c r="AV26" s="329"/>
      <c r="AW26" s="329"/>
      <c r="AX26" s="17" t="s">
        <v>74</v>
      </c>
      <c r="AY26" s="329" t="str">
        <f>IF(入力!AL11="","",入力!AL11)</f>
        <v>０８０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0" t="s">
        <v>79</v>
      </c>
      <c r="D27" s="319"/>
      <c r="E27" s="319"/>
      <c r="F27" s="319"/>
      <c r="G27" s="361"/>
      <c r="H27" s="341" t="str">
        <f>IF(入力!C12="","",入力!C12&amp;"　"&amp;入力!E12)</f>
        <v>唐木　沙彩</v>
      </c>
      <c r="I27" s="342"/>
      <c r="J27" s="342"/>
      <c r="K27" s="342"/>
      <c r="L27" s="342"/>
      <c r="M27" s="342"/>
      <c r="N27" s="342"/>
      <c r="O27" s="342"/>
      <c r="P27" s="342"/>
      <c r="Q27" s="343"/>
      <c r="R27" s="319"/>
      <c r="S27" s="319"/>
      <c r="T27" s="325"/>
      <c r="U27" s="326"/>
      <c r="V27" s="327"/>
      <c r="W27" s="344"/>
      <c r="X27" s="344"/>
      <c r="Y27" s="344"/>
      <c r="Z27" s="337" t="str">
        <f>IF(入力!P12="","",入力!P12)</f>
        <v>千葉市若葉区殿台町２３３－２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9"/>
      <c r="AV27" s="319"/>
      <c r="AW27" s="319"/>
      <c r="AX27" s="351" t="str">
        <f>IF(入力!AK12="","",入力!AK12)</f>
        <v>３０８０</v>
      </c>
      <c r="AY27" s="319"/>
      <c r="AZ27" s="319"/>
      <c r="BA27" s="319"/>
      <c r="BB27" s="19" t="s">
        <v>76</v>
      </c>
      <c r="BC27" s="319" t="str">
        <f>IF(入力!AP12="","",入力!AP12)</f>
        <v>３８１７</v>
      </c>
      <c r="BD27" s="319"/>
      <c r="BE27" s="319"/>
      <c r="BF27" s="350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サガワ　ノブオ</v>
      </c>
      <c r="I28" s="329"/>
      <c r="J28" s="329"/>
      <c r="K28" s="329"/>
      <c r="L28" s="329"/>
      <c r="M28" s="329"/>
      <c r="N28" s="329"/>
      <c r="O28" s="329"/>
      <c r="P28" s="329"/>
      <c r="Q28" s="346"/>
      <c r="R28" s="328" t="s">
        <v>45</v>
      </c>
      <c r="S28" s="329"/>
      <c r="T28" s="322">
        <f>IF(入力!AT15="","",入力!AT15)</f>
        <v>68</v>
      </c>
      <c r="U28" s="323"/>
      <c r="V28" s="324"/>
      <c r="W28" s="328" t="s">
        <v>46</v>
      </c>
      <c r="X28" s="328"/>
      <c r="Y28" s="328"/>
      <c r="Z28" s="14" t="s">
        <v>72</v>
      </c>
      <c r="AA28" s="15"/>
      <c r="AB28" s="329" t="str">
        <f>IF(入力!R15="","",入力!R15)</f>
        <v>２６３</v>
      </c>
      <c r="AC28" s="329"/>
      <c r="AD28" s="329"/>
      <c r="AE28" s="329"/>
      <c r="AF28" s="16" t="s">
        <v>73</v>
      </c>
      <c r="AG28" s="329" t="str">
        <f>IF(入力!W15="","",入力!W15)</f>
        <v>０００２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6"/>
      <c r="AU28" s="328" t="s">
        <v>47</v>
      </c>
      <c r="AV28" s="329"/>
      <c r="AW28" s="329"/>
      <c r="AX28" s="17" t="s">
        <v>74</v>
      </c>
      <c r="AY28" s="329" t="str">
        <f>IF(入力!AL15="","",入力!AL15)</f>
        <v>０４３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5" t="s">
        <v>49</v>
      </c>
      <c r="D29" s="331"/>
      <c r="E29" s="331"/>
      <c r="F29" s="331"/>
      <c r="G29" s="356"/>
      <c r="H29" s="352" t="str">
        <f>IF(入力!C16="","",入力!C16&amp;"　"&amp;入力!E16)</f>
        <v>佐川　延夫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1"/>
      <c r="S29" s="331"/>
      <c r="T29" s="347"/>
      <c r="U29" s="348"/>
      <c r="V29" s="349"/>
      <c r="W29" s="345"/>
      <c r="X29" s="345"/>
      <c r="Y29" s="345"/>
      <c r="Z29" s="332" t="str">
        <f>IF(入力!P16="","",入力!P16)</f>
        <v>千葉市稲毛区山王町１０９－６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４２１</v>
      </c>
      <c r="AY29" s="331"/>
      <c r="AZ29" s="331"/>
      <c r="BA29" s="331"/>
      <c r="BB29" s="73" t="s">
        <v>76</v>
      </c>
      <c r="BC29" s="331" t="str">
        <f>IF(入力!AP16="","",入力!AP16)</f>
        <v>３８８９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30"/>
    </row>
    <row r="34" spans="3:58" ht="15" customHeight="1">
      <c r="C34" s="279" t="str">
        <f>IF(入力!B25="","",入力!B25)</f>
        <v>①</v>
      </c>
      <c r="D34" s="280"/>
      <c r="E34" s="281"/>
      <c r="F34" s="285" t="str">
        <f>IF(入力!C26="","",入力!C25&amp;"　"&amp;入力!E25&amp;"
"&amp;入力!C26&amp;"　"&amp;入力!E26)</f>
        <v>カリヤ　ナオ
苅谷　奈央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 t="str">
        <f>IF(入力!G25="","",入力!G25)</f>
        <v>５年</v>
      </c>
      <c r="R34" s="292"/>
      <c r="S34" s="293"/>
      <c r="T34" s="297" t="str">
        <f>IF(入力!I25="","",入力!I25)</f>
        <v>千葉市立桜木小学校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514512230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138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ナガシマ　フウカ
長嶋　楓花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 t="str">
        <f>IF(入力!G27="","",入力!G27)</f>
        <v>４年</v>
      </c>
      <c r="R36" s="292"/>
      <c r="S36" s="293"/>
      <c r="T36" s="297" t="str">
        <f>IF(入力!I27="","",入力!I27)</f>
        <v>千葉市立みつわ台北小学校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512425056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150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ソウマ　ユキノ
相馬　由妃乃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 t="str">
        <f>IF(入力!G29="","",入力!G29)</f>
        <v>５年</v>
      </c>
      <c r="R38" s="292"/>
      <c r="S38" s="293"/>
      <c r="T38" s="297" t="str">
        <f>IF(入力!I29="","",入力!I29)</f>
        <v>千葉市立草野小学校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513142773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146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ニシジマ　マシロ
西嶋　舞代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 t="str">
        <f>IF(入力!G31="","",入力!G31)</f>
        <v>５年</v>
      </c>
      <c r="R40" s="292"/>
      <c r="S40" s="293"/>
      <c r="T40" s="297" t="str">
        <f>IF(入力!I31="","",入力!I31)</f>
        <v>千葉市立北貝塚小学校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514663914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138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ミナミ　マコト
南　真琴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 t="str">
        <f>IF(入力!G33="","",入力!G33)</f>
        <v>４年</v>
      </c>
      <c r="R42" s="292"/>
      <c r="S42" s="293"/>
      <c r="T42" s="297" t="str">
        <f>IF(入力!I33="","",入力!I33)</f>
        <v>八千代市立勝田台小学校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514663931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142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フクムラ　コユミ
福村　心優美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 t="str">
        <f>IF(入力!G35="","",入力!G35)</f>
        <v>４年</v>
      </c>
      <c r="R44" s="292"/>
      <c r="S44" s="293"/>
      <c r="T44" s="297" t="str">
        <f>IF(入力!I35="","",入力!I35)</f>
        <v>印西市立源小学校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513666572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151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カマシタ　ナツキ
鎌下　夏綺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 t="str">
        <f>IF(入力!G37="","",入力!G37)</f>
        <v>４年</v>
      </c>
      <c r="R46" s="292"/>
      <c r="S46" s="293"/>
      <c r="T46" s="297" t="str">
        <f>IF(入力!I37="","",入力!I37)</f>
        <v>千葉市立星久喜小学校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512358384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142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ケッソク　ミナミ
結束　美南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 t="str">
        <f>IF(入力!G39="","",入力!G39)</f>
        <v>４年</v>
      </c>
      <c r="R48" s="292"/>
      <c r="S48" s="293"/>
      <c r="T48" s="297" t="str">
        <f>IF(入力!I39="","",入力!I39)</f>
        <v>成田市立公津の杜小学校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513137613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142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アビコ　サク
吾孫子　咲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 t="str">
        <f>IF(入力!G41="","",入力!G41)</f>
        <v>４年</v>
      </c>
      <c r="R50" s="292"/>
      <c r="S50" s="293"/>
      <c r="T50" s="297" t="str">
        <f>IF(入力!I41="","",入力!I41)</f>
        <v>千葉市立みつわ台南小学校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515536048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135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ソウマ　ノゾミ
相馬　希美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 t="str">
        <f>IF(入力!G43="","",入力!G43)</f>
        <v>３年</v>
      </c>
      <c r="R52" s="292"/>
      <c r="S52" s="293"/>
      <c r="T52" s="297" t="str">
        <f>IF(入力!I43="","",入力!I43)</f>
        <v>千葉市立草野小学校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>
        <f>IF(入力!M43="","",入力!M43)</f>
        <v>513435507</v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133</v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>ミヤゾノ　サキ
宮園　彩希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 t="str">
        <f>IF(入力!G45="","",入力!G45)</f>
        <v>３年</v>
      </c>
      <c r="R54" s="292"/>
      <c r="S54" s="293"/>
      <c r="T54" s="297" t="str">
        <f>IF(入力!I45="","",入力!I45)</f>
        <v>千葉市立北貝塚小学校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>
        <f>IF(入力!M45="","",入力!M45)</f>
        <v>514255429</v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145</v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>カリヤ　ハル
苅谷　羽琉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 t="str">
        <f>IF(入力!G47="","",入力!G47)</f>
        <v>３年</v>
      </c>
      <c r="R56" s="292"/>
      <c r="S56" s="293"/>
      <c r="T56" s="297" t="str">
        <f>IF(入力!I47="","",入力!I47)</f>
        <v>千葉市立桜木小学校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>
        <f>IF(入力!M47="","",入力!M47)</f>
        <v>514512245</v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>
        <f>IF(入力!P47="","",入力!P47)</f>
        <v>138</v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2" t="s">
        <v>25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" customHeight="1">
      <c r="A2" s="261" t="s">
        <v>0</v>
      </c>
      <c r="B2" s="261"/>
      <c r="C2" s="272" t="str">
        <f>IF(入力!C3="","",入力!C3)</f>
        <v>みつわ台クラブ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430852586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佐川　延夫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508441821</v>
      </c>
      <c r="H7" s="269"/>
      <c r="I7" s="269"/>
      <c r="J7" s="269">
        <f>IF(入力!J7="","",入力!J7)</f>
        <v>9317</v>
      </c>
      <c r="K7" s="269"/>
      <c r="L7" s="269"/>
      <c r="M7" s="269">
        <f>IF(入力!M7="","",入力!M7)</f>
        <v>200608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19</v>
      </c>
      <c r="B9" s="261"/>
      <c r="C9" s="262" t="str">
        <f>IF(入力!C10="","",入力!C10&amp;"　"&amp;入力!E10)</f>
        <v>黒木　幸子</v>
      </c>
      <c r="D9" s="263"/>
      <c r="E9" s="263"/>
      <c r="F9" s="263"/>
      <c r="G9" s="269">
        <f>IF(入力!G9="","",入力!G9)</f>
        <v>510153207</v>
      </c>
      <c r="H9" s="269"/>
      <c r="I9" s="269"/>
      <c r="J9" s="269" t="str">
        <f>IF(入力!J9="","",入力!J9)</f>
        <v/>
      </c>
      <c r="K9" s="269"/>
      <c r="L9" s="269"/>
      <c r="M9" s="269">
        <f>IF(入力!M9="","",入力!M9)</f>
        <v>381429</v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20</v>
      </c>
      <c r="B11" s="261"/>
      <c r="C11" s="262" t="str">
        <f>IF(入力!C12="","",入力!C12&amp;"　"&amp;入力!E12)</f>
        <v>唐木　沙彩</v>
      </c>
      <c r="D11" s="263"/>
      <c r="E11" s="263"/>
      <c r="F11" s="263"/>
      <c r="G11" s="269">
        <f>IF(入力!G11="","",入力!G11)</f>
        <v>505388132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結束　妙衣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佐川　延夫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" customHeight="1">
      <c r="A17" s="261" t="s">
        <v>6</v>
      </c>
      <c r="B17" s="261"/>
      <c r="C17" s="272" t="str">
        <f>IF(入力!C17="","",入力!C17&amp;"　"&amp;入力!E17)</f>
        <v>千葉市稲毛区山王町１０９－６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０４３-４２１-３８８９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090－4934－8005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苅谷　奈央</v>
      </c>
      <c r="D25" s="263"/>
      <c r="E25" s="263"/>
      <c r="F25" s="263"/>
      <c r="G25" s="261" t="str">
        <f>IF(入力!G25="","",入力!G25)</f>
        <v>５年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長嶋　楓花</v>
      </c>
      <c r="D27" s="263"/>
      <c r="E27" s="263"/>
      <c r="F27" s="263"/>
      <c r="G27" s="261" t="str">
        <f>IF(入力!G27="","",入力!G27)</f>
        <v>４年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相馬　由妃乃</v>
      </c>
      <c r="D29" s="263"/>
      <c r="E29" s="263"/>
      <c r="F29" s="263"/>
      <c r="G29" s="261" t="str">
        <f>IF(入力!G29="","",入力!G29)</f>
        <v>５年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西嶋　舞代</v>
      </c>
      <c r="D31" s="263"/>
      <c r="E31" s="263"/>
      <c r="F31" s="263"/>
      <c r="G31" s="261" t="str">
        <f>IF(入力!G31="","",入力!G31)</f>
        <v>５年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514663914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南　真琴</v>
      </c>
      <c r="D33" s="263"/>
      <c r="E33" s="263"/>
      <c r="F33" s="263"/>
      <c r="G33" s="261" t="str">
        <f>IF(入力!G33="","",入力!G33)</f>
        <v>４年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福村　心優美</v>
      </c>
      <c r="D35" s="263"/>
      <c r="E35" s="263"/>
      <c r="F35" s="263"/>
      <c r="G35" s="261" t="str">
        <f>IF(入力!G35="","",入力!G35)</f>
        <v>４年</v>
      </c>
      <c r="H35" s="261" t="str">
        <f>IF(入力!H35="","",入力!H35)</f>
        <v/>
      </c>
      <c r="I35" s="261" t="str">
        <f>IF(入力!I35="","",入力!I35)</f>
        <v>印西市立源小学校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鎌下　夏綺</v>
      </c>
      <c r="D37" s="263"/>
      <c r="E37" s="263"/>
      <c r="F37" s="263"/>
      <c r="G37" s="261" t="str">
        <f>IF(入力!G37="","",入力!G37)</f>
        <v>４年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結束　美南</v>
      </c>
      <c r="D39" s="263"/>
      <c r="E39" s="263"/>
      <c r="F39" s="263"/>
      <c r="G39" s="261" t="str">
        <f>IF(入力!G39="","",入力!G39)</f>
        <v>４年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吾孫子　咲</v>
      </c>
      <c r="D41" s="263"/>
      <c r="E41" s="263"/>
      <c r="F41" s="263"/>
      <c r="G41" s="261" t="str">
        <f>IF(入力!G41="","",入力!G41)</f>
        <v>４年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相馬　希美</v>
      </c>
      <c r="D43" s="263"/>
      <c r="E43" s="263"/>
      <c r="F43" s="263"/>
      <c r="G43" s="261" t="str">
        <f>IF(入力!G43="","",入力!G43)</f>
        <v>３年</v>
      </c>
      <c r="H43" s="261" t="str">
        <f>IF(入力!H43="","",入力!H43)</f>
        <v/>
      </c>
      <c r="I43" s="261" t="str">
        <f>IF(入力!I43="","",入力!I43)</f>
        <v>千葉市立草野小学校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513435507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宮園　彩希</v>
      </c>
      <c r="D45" s="263"/>
      <c r="E45" s="263"/>
      <c r="F45" s="263"/>
      <c r="G45" s="261" t="str">
        <f>IF(入力!G45="","",入力!G45)</f>
        <v>３年</v>
      </c>
      <c r="H45" s="261" t="str">
        <f>IF(入力!H45="","",入力!H45)</f>
        <v/>
      </c>
      <c r="I45" s="261" t="str">
        <f>IF(入力!I45="","",入力!I45)</f>
        <v>千葉市立北貝塚小学校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514255429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苅谷　羽琉</v>
      </c>
      <c r="D47" s="263"/>
      <c r="E47" s="263"/>
      <c r="F47" s="263"/>
      <c r="G47" s="261" t="str">
        <f>IF(入力!G47="","",入力!G47)</f>
        <v>３年</v>
      </c>
      <c r="H47" s="261" t="str">
        <f>IF(入力!H47="","",入力!H47)</f>
        <v/>
      </c>
      <c r="I47" s="261" t="str">
        <f>IF(入力!I47="","",入力!I47)</f>
        <v>千葉市立桜木小学校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514512245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2" t="s">
        <v>26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" customHeight="1">
      <c r="A2" s="261" t="s">
        <v>0</v>
      </c>
      <c r="B2" s="261"/>
      <c r="C2" s="272" t="str">
        <f>IF(入力!C3="","",入力!C3)</f>
        <v>みつわ台クラブ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430852586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佐川　延夫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508441821</v>
      </c>
      <c r="H7" s="269"/>
      <c r="I7" s="269"/>
      <c r="J7" s="269">
        <f>IF(入力!J7="","",入力!J7)</f>
        <v>9317</v>
      </c>
      <c r="K7" s="269"/>
      <c r="L7" s="269"/>
      <c r="M7" s="269">
        <f>IF(入力!M7="","",入力!M7)</f>
        <v>200608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1" t="s">
        <v>19</v>
      </c>
      <c r="B9" s="261"/>
      <c r="C9" s="262" t="str">
        <f>IF(入力!C10="","",入力!C10&amp;"　"&amp;入力!E10)</f>
        <v>黒木　幸子</v>
      </c>
      <c r="D9" s="263"/>
      <c r="E9" s="263"/>
      <c r="F9" s="263"/>
      <c r="G9" s="269">
        <f>IF(入力!G9="","",入力!G9)</f>
        <v>510153207</v>
      </c>
      <c r="H9" s="269"/>
      <c r="I9" s="269"/>
      <c r="J9" s="269" t="str">
        <f>IF(入力!J9="","",入力!J9)</f>
        <v/>
      </c>
      <c r="K9" s="269"/>
      <c r="L9" s="269"/>
      <c r="M9" s="269">
        <f>IF(入力!M9="","",入力!M9)</f>
        <v>381429</v>
      </c>
      <c r="N9" s="269"/>
      <c r="O9" s="269"/>
    </row>
    <row r="10" spans="1:15" ht="14.4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1" t="s">
        <v>20</v>
      </c>
      <c r="B11" s="261"/>
      <c r="C11" s="262" t="str">
        <f>IF(入力!C12="","",入力!C12&amp;"　"&amp;入力!E12)</f>
        <v>唐木　沙彩</v>
      </c>
      <c r="D11" s="263"/>
      <c r="E11" s="263"/>
      <c r="F11" s="263"/>
      <c r="G11" s="269">
        <f>IF(入力!G11="","",入力!G11)</f>
        <v>505388132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結束　妙衣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佐川　延夫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" customHeight="1">
      <c r="A17" s="261" t="s">
        <v>6</v>
      </c>
      <c r="B17" s="261"/>
      <c r="C17" s="272" t="str">
        <f>IF(入力!C17="","",入力!C17&amp;"　"&amp;入力!E17)</f>
        <v>千葉市稲毛区山王町１０９－６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" customHeight="1">
      <c r="A19" s="261" t="s">
        <v>7</v>
      </c>
      <c r="B19" s="261"/>
      <c r="C19" s="272" t="str">
        <f>IF(入力!C19="","",入力!C19&amp;"　"&amp;入力!E19)</f>
        <v>０４３-４２１-３８８９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" customHeight="1">
      <c r="A21" s="261" t="s">
        <v>8</v>
      </c>
      <c r="B21" s="261"/>
      <c r="C21" s="272" t="str">
        <f>IF(入力!C21="","",入力!C21&amp;"－"&amp;入力!E21&amp;"－"&amp;入力!G21)</f>
        <v>090－4934－8005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62" t="str">
        <f>IF(入力!C26="","",入力!C26&amp;"　"&amp;入力!E26)</f>
        <v>苅谷　奈央</v>
      </c>
      <c r="D25" s="263"/>
      <c r="E25" s="263"/>
      <c r="F25" s="263"/>
      <c r="G25" s="261" t="str">
        <f>IF(入力!G25="","",入力!G25)</f>
        <v>５年</v>
      </c>
      <c r="H25" s="261" t="str">
        <f>IF(入力!H25="","",入力!H25)</f>
        <v/>
      </c>
      <c r="I25" s="261" t="str">
        <f>IF(入力!I25="","",入力!I25)</f>
        <v>千葉市立桜木小学校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514512230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長嶋　楓花</v>
      </c>
      <c r="D27" s="263"/>
      <c r="E27" s="263"/>
      <c r="F27" s="263"/>
      <c r="G27" s="261" t="str">
        <f>IF(入力!G27="","",入力!G27)</f>
        <v>４年</v>
      </c>
      <c r="H27" s="261" t="str">
        <f>IF(入力!H27="","",入力!H27)</f>
        <v/>
      </c>
      <c r="I27" s="261" t="str">
        <f>IF(入力!I27="","",入力!I27)</f>
        <v>千葉市立みつわ台北小学校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512425056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相馬　由妃乃</v>
      </c>
      <c r="D29" s="263"/>
      <c r="E29" s="263"/>
      <c r="F29" s="263"/>
      <c r="G29" s="261" t="str">
        <f>IF(入力!G29="","",入力!G29)</f>
        <v>５年</v>
      </c>
      <c r="H29" s="261" t="str">
        <f>IF(入力!H29="","",入力!H29)</f>
        <v/>
      </c>
      <c r="I29" s="261" t="str">
        <f>IF(入力!I29="","",入力!I29)</f>
        <v>千葉市立草野小学校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513142773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西嶋　舞代</v>
      </c>
      <c r="D31" s="263"/>
      <c r="E31" s="263"/>
      <c r="F31" s="263"/>
      <c r="G31" s="261" t="str">
        <f>IF(入力!G31="","",入力!G31)</f>
        <v>５年</v>
      </c>
      <c r="H31" s="261" t="str">
        <f>IF(入力!H31="","",入力!H31)</f>
        <v/>
      </c>
      <c r="I31" s="261" t="str">
        <f>IF(入力!I31="","",入力!I31)</f>
        <v>千葉市立北貝塚小学校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514663914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南　真琴</v>
      </c>
      <c r="D33" s="263"/>
      <c r="E33" s="263"/>
      <c r="F33" s="263"/>
      <c r="G33" s="261" t="str">
        <f>IF(入力!G33="","",入力!G33)</f>
        <v>４年</v>
      </c>
      <c r="H33" s="261" t="str">
        <f>IF(入力!H33="","",入力!H33)</f>
        <v/>
      </c>
      <c r="I33" s="261" t="str">
        <f>IF(入力!I33="","",入力!I33)</f>
        <v>八千代市立勝田台小学校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514663931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福村　心優美</v>
      </c>
      <c r="D35" s="263"/>
      <c r="E35" s="263"/>
      <c r="F35" s="263"/>
      <c r="G35" s="261" t="str">
        <f>IF(入力!G35="","",入力!G35)</f>
        <v>４年</v>
      </c>
      <c r="H35" s="261" t="str">
        <f>IF(入力!H35="","",入力!H35)</f>
        <v/>
      </c>
      <c r="I35" s="261" t="str">
        <f>IF(入力!I35="","",入力!I35)</f>
        <v>印西市立源小学校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513666572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鎌下　夏綺</v>
      </c>
      <c r="D37" s="263"/>
      <c r="E37" s="263"/>
      <c r="F37" s="263"/>
      <c r="G37" s="261" t="str">
        <f>IF(入力!G37="","",入力!G37)</f>
        <v>４年</v>
      </c>
      <c r="H37" s="261" t="str">
        <f>IF(入力!H37="","",入力!H37)</f>
        <v/>
      </c>
      <c r="I37" s="261" t="str">
        <f>IF(入力!I37="","",入力!I37)</f>
        <v>千葉市立星久喜小学校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512358384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結束　美南</v>
      </c>
      <c r="D39" s="263"/>
      <c r="E39" s="263"/>
      <c r="F39" s="263"/>
      <c r="G39" s="261" t="str">
        <f>IF(入力!G39="","",入力!G39)</f>
        <v>４年</v>
      </c>
      <c r="H39" s="261" t="str">
        <f>IF(入力!H39="","",入力!H39)</f>
        <v/>
      </c>
      <c r="I39" s="261" t="str">
        <f>IF(入力!I39="","",入力!I39)</f>
        <v>成田市立公津の杜小学校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513137613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吾孫子　咲</v>
      </c>
      <c r="D41" s="263"/>
      <c r="E41" s="263"/>
      <c r="F41" s="263"/>
      <c r="G41" s="261" t="str">
        <f>IF(入力!G41="","",入力!G41)</f>
        <v>４年</v>
      </c>
      <c r="H41" s="261" t="str">
        <f>IF(入力!H41="","",入力!H41)</f>
        <v/>
      </c>
      <c r="I41" s="261" t="str">
        <f>IF(入力!I41="","",入力!I41)</f>
        <v>千葉市立みつわ台南小学校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515536048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相馬　希美</v>
      </c>
      <c r="D43" s="263"/>
      <c r="E43" s="263"/>
      <c r="F43" s="263"/>
      <c r="G43" s="261" t="str">
        <f>IF(入力!G43="","",入力!G43)</f>
        <v>３年</v>
      </c>
      <c r="H43" s="261" t="str">
        <f>IF(入力!H43="","",入力!H43)</f>
        <v/>
      </c>
      <c r="I43" s="261" t="str">
        <f>IF(入力!I43="","",入力!I43)</f>
        <v>千葉市立草野小学校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513435507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宮園　彩希</v>
      </c>
      <c r="D45" s="263"/>
      <c r="E45" s="263"/>
      <c r="F45" s="263"/>
      <c r="G45" s="261" t="str">
        <f>IF(入力!G45="","",入力!G45)</f>
        <v>３年</v>
      </c>
      <c r="H45" s="261" t="str">
        <f>IF(入力!H45="","",入力!H45)</f>
        <v/>
      </c>
      <c r="I45" s="261" t="str">
        <f>IF(入力!I45="","",入力!I45)</f>
        <v>千葉市立北貝塚小学校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514255429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苅谷　羽琉</v>
      </c>
      <c r="D47" s="263"/>
      <c r="E47" s="263"/>
      <c r="F47" s="263"/>
      <c r="G47" s="261" t="str">
        <f>IF(入力!G47="","",入力!G47)</f>
        <v>３年</v>
      </c>
      <c r="H47" s="261" t="str">
        <f>IF(入力!H47="","",入力!H47)</f>
        <v/>
      </c>
      <c r="I47" s="261" t="str">
        <f>IF(入力!I47="","",入力!I47)</f>
        <v>千葉市立桜木小学校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514512245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3" t="s">
        <v>80</v>
      </c>
      <c r="B1" s="43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3"/>
      <c r="B2" s="43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4" t="s">
        <v>87</v>
      </c>
      <c r="B4" s="435"/>
      <c r="C4" s="435"/>
      <c r="D4" s="435"/>
      <c r="E4" s="435"/>
      <c r="F4" s="435"/>
      <c r="G4" s="436"/>
      <c r="H4" s="25" t="s">
        <v>88</v>
      </c>
      <c r="I4" s="25" t="s">
        <v>89</v>
      </c>
      <c r="J4" s="437" t="s">
        <v>138</v>
      </c>
      <c r="K4" s="435"/>
      <c r="L4" s="435"/>
      <c r="M4" s="435"/>
      <c r="N4" s="435"/>
      <c r="O4" s="435"/>
      <c r="P4" s="435"/>
      <c r="Q4" s="436"/>
    </row>
    <row r="5" spans="1:41" ht="72" customHeight="1" thickBot="1">
      <c r="A5" s="438"/>
      <c r="B5" s="439"/>
      <c r="C5" s="439"/>
      <c r="D5" s="439"/>
      <c r="E5" s="439"/>
      <c r="F5" s="439"/>
      <c r="G5" s="440"/>
      <c r="H5" s="29" t="str">
        <f>IF(入力!J3="","",入力!J3)</f>
        <v>女子</v>
      </c>
      <c r="I5" s="29">
        <f>入力!Y25</f>
        <v>15</v>
      </c>
      <c r="J5" s="441" t="str">
        <f>IF(入力!A55="","",入力!A55)</f>
        <v>チーム・スローガン　あせるな！くさるな！あきらめるな！
をモットーに全力で戦う。　　目指すは優勝！</v>
      </c>
      <c r="K5" s="442"/>
      <c r="L5" s="442"/>
      <c r="M5" s="442"/>
      <c r="N5" s="442"/>
      <c r="O5" s="442"/>
      <c r="P5" s="442"/>
      <c r="Q5" s="44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>
        <f>IF(入力!M7="","",入力!M7)</f>
        <v>200608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２６３</v>
      </c>
      <c r="S16" s="33" t="str">
        <f>IF(入力!W7="","",入力!W7)</f>
        <v>０００２</v>
      </c>
      <c r="T16" s="33" t="str">
        <f>IF(入力!P8="","",入力!P8)</f>
        <v>千葉市稲毛区山王町１０９－６</v>
      </c>
      <c r="U16" s="33" t="str">
        <f>IF(入力!AL7="","",入力!AL7)</f>
        <v>０４３</v>
      </c>
      <c r="V16" s="33" t="str">
        <f>IF(入力!AK8="","",入力!AK8)</f>
        <v>４２１</v>
      </c>
      <c r="W16" s="33" t="str">
        <f>IF(入力!AP8="","",入力!AP8)</f>
        <v>３８８９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>
        <f>IF(入力!M9="","",入力!M9)</f>
        <v>381429</v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２６４</v>
      </c>
      <c r="S17" s="33" t="str">
        <f>IF(入力!W9="","",入力!W9)</f>
        <v>００２０</v>
      </c>
      <c r="T17" s="33" t="str">
        <f>IF(入力!P10="","",入力!P10)</f>
        <v>千葉市若葉区桜木８－５－１８</v>
      </c>
      <c r="U17" s="33" t="str">
        <f>IF(入力!AL9="","",入力!AL9)</f>
        <v>０７０</v>
      </c>
      <c r="V17" s="33" t="str">
        <f>IF(入力!AK10="","",入力!AK10)</f>
        <v>５５１７</v>
      </c>
      <c r="W17" s="33" t="str">
        <f>IF(入力!AP10="","",入力!AP10)</f>
        <v>８０１１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23</v>
      </c>
      <c r="M20" s="33"/>
      <c r="N20" s="33"/>
      <c r="O20" s="33"/>
      <c r="P20" s="33"/>
      <c r="Q20" s="33"/>
      <c r="R20" s="33" t="str">
        <f>IF(入力!R11="","",入力!R11)</f>
        <v>２６４</v>
      </c>
      <c r="S20" s="33" t="str">
        <f>IF(入力!W11="","",入力!W11)</f>
        <v>００３６</v>
      </c>
      <c r="T20" s="33" t="str">
        <f>IF(入力!P12="","",入力!P12)</f>
        <v>千葉市若葉区殿台町２３３－２</v>
      </c>
      <c r="U20" s="33" t="str">
        <f>IF(入力!AL11="","",入力!AL11)</f>
        <v>０８０</v>
      </c>
      <c r="V20" s="33" t="str">
        <f>IF(入力!AK12="","",入力!AK12)</f>
        <v>３０８０</v>
      </c>
      <c r="W20" s="33" t="str">
        <f>IF(入力!AP12="","",入力!AP12)</f>
        <v>３８１７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２６３</v>
      </c>
      <c r="S22" s="33" t="str">
        <f>IF(入力!W15="","",入力!W15)</f>
        <v>０００２</v>
      </c>
      <c r="T22" s="33" t="str">
        <f>IF(入力!P16="","",入力!P16)</f>
        <v>千葉市稲毛区山王町１０９－６</v>
      </c>
      <c r="U22" s="33" t="str">
        <f>IF(入力!AL15="","",入力!AL15)</f>
        <v>０４３</v>
      </c>
      <c r="V22" s="33" t="str">
        <f>IF(入力!AK16="","",入力!AK16)</f>
        <v>４２１</v>
      </c>
      <c r="W22" s="33" t="str">
        <f>IF(入力!AP16="","",入力!AP16)</f>
        <v>３８８９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結束</v>
      </c>
      <c r="D23" s="33" t="str">
        <f>IF(入力!$E$14="","",入力!$E$14)</f>
        <v>妙衣</v>
      </c>
      <c r="E23" s="33" t="str">
        <f>IF(入力!$C$13="","",入力!$C$13)</f>
        <v>ケッソク</v>
      </c>
      <c r="F23" s="33" t="str">
        <f>IF(入力!$E$13="","",入力!$E$13)</f>
        <v>タエ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苅谷</v>
      </c>
      <c r="D24" s="75" t="str">
        <f>VLOOKUP($B$51,$A$53:$F$352,4)</f>
        <v>奈央</v>
      </c>
      <c r="E24" s="75" t="str">
        <f>VLOOKUP($B$51,$A$53:$F$352,5)</f>
        <v>カリヤ</v>
      </c>
      <c r="F24" s="75" t="str">
        <f>VLOOKUP($B$51,$A$53:$F$352,6)</f>
        <v>ナオ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苅谷</v>
      </c>
      <c r="D53" s="33" t="str">
        <f>IF(入力!E26="","",入力!E26)</f>
        <v>奈央</v>
      </c>
      <c r="E53" s="33" t="str">
        <f>IF(入力!C25="","",入力!C25)</f>
        <v>カリヤ</v>
      </c>
      <c r="F53" s="33" t="str">
        <f>IF(入力!E25="","",入力!E25)</f>
        <v>ナオ</v>
      </c>
      <c r="G53" s="33">
        <f>IF(入力!M25="","",入力!M25)</f>
        <v>514512230</v>
      </c>
      <c r="H53" s="33" t="str">
        <f>IF(入力!I25="","",入力!I25)</f>
        <v>千葉市立桜木小学校</v>
      </c>
      <c r="I53" s="33" t="str">
        <f>IF(入力!G25="","",入力!G25)</f>
        <v>５年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長嶋</v>
      </c>
      <c r="D54" s="33" t="str">
        <f>IF(入力!E28="","",入力!E28)</f>
        <v>楓花</v>
      </c>
      <c r="E54" s="33" t="str">
        <f>IF(入力!C27="","",入力!C27)</f>
        <v>ナガシマ</v>
      </c>
      <c r="F54" s="33" t="str">
        <f>IF(入力!E27="","",入力!E27)</f>
        <v>フウカ</v>
      </c>
      <c r="G54" s="33">
        <f>IF(入力!M27="","",入力!M27)</f>
        <v>512425056</v>
      </c>
      <c r="H54" s="33" t="str">
        <f>IF(入力!I27="","",入力!I27)</f>
        <v>千葉市立みつわ台北小学校</v>
      </c>
      <c r="I54" s="33" t="str">
        <f>IF(入力!G27="","",入力!G27)</f>
        <v>４年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相馬</v>
      </c>
      <c r="D55" s="33" t="str">
        <f>IF(入力!E30="","",入力!E30)</f>
        <v>由妃乃</v>
      </c>
      <c r="E55" s="33" t="str">
        <f>IF(入力!C29="","",入力!C29)</f>
        <v>ソウマ</v>
      </c>
      <c r="F55" s="33" t="str">
        <f>IF(入力!E29="","",入力!E29)</f>
        <v>ユキノ</v>
      </c>
      <c r="G55" s="33">
        <f>IF(入力!M29="","",入力!M29)</f>
        <v>513142773</v>
      </c>
      <c r="H55" s="33" t="str">
        <f>IF(入力!I29="","",入力!I29)</f>
        <v>千葉市立草野小学校</v>
      </c>
      <c r="I55" s="33" t="str">
        <f>IF(入力!G29="","",入力!G29)</f>
        <v>５年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西嶋</v>
      </c>
      <c r="D56" s="33" t="str">
        <f>IF(入力!E32="","",入力!E32)</f>
        <v>舞代</v>
      </c>
      <c r="E56" s="33" t="str">
        <f>IF(入力!C31="","",入力!C31)</f>
        <v>ニシジマ</v>
      </c>
      <c r="F56" s="33" t="str">
        <f>IF(入力!E31="","",入力!E31)</f>
        <v>マシロ</v>
      </c>
      <c r="G56" s="33">
        <f>IF(入力!M31="","",入力!M31)</f>
        <v>514663914</v>
      </c>
      <c r="H56" s="33" t="str">
        <f>IF(入力!I31="","",入力!I31)</f>
        <v>千葉市立北貝塚小学校</v>
      </c>
      <c r="I56" s="33" t="str">
        <f>IF(入力!G31="","",入力!G31)</f>
        <v>５年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南</v>
      </c>
      <c r="D57" s="33" t="str">
        <f>IF(入力!E34="","",入力!E34)</f>
        <v>真琴</v>
      </c>
      <c r="E57" s="33" t="str">
        <f>IF(入力!C33="","",入力!C33)</f>
        <v>ミナミ</v>
      </c>
      <c r="F57" s="33" t="str">
        <f>IF(入力!E33="","",入力!E33)</f>
        <v>マコト</v>
      </c>
      <c r="G57" s="33">
        <f>IF(入力!M33="","",入力!M33)</f>
        <v>514663931</v>
      </c>
      <c r="H57" s="33" t="str">
        <f>IF(入力!I33="","",入力!I33)</f>
        <v>八千代市立勝田台小学校</v>
      </c>
      <c r="I57" s="33" t="str">
        <f>IF(入力!G33="","",入力!G33)</f>
        <v>４年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福村</v>
      </c>
      <c r="D58" s="33" t="str">
        <f>IF(入力!E36="","",入力!E36)</f>
        <v>心優美</v>
      </c>
      <c r="E58" s="33" t="str">
        <f>IF(入力!C35="","",入力!C35)</f>
        <v>フクムラ</v>
      </c>
      <c r="F58" s="33" t="str">
        <f>IF(入力!E35="","",入力!E35)</f>
        <v>コユミ</v>
      </c>
      <c r="G58" s="33">
        <f>IF(入力!M35="","",入力!M35)</f>
        <v>513666572</v>
      </c>
      <c r="H58" s="33" t="str">
        <f>IF(入力!I35="","",入力!I35)</f>
        <v>印西市立源小学校</v>
      </c>
      <c r="I58" s="33" t="str">
        <f>IF(入力!G35="","",入力!G35)</f>
        <v>４年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鎌下</v>
      </c>
      <c r="D59" s="33" t="str">
        <f>IF(入力!E38="","",入力!E38)</f>
        <v>夏綺</v>
      </c>
      <c r="E59" s="33" t="str">
        <f>IF(入力!C37="","",入力!C37)</f>
        <v>カマシタ</v>
      </c>
      <c r="F59" s="33" t="str">
        <f>IF(入力!E37="","",入力!E37)</f>
        <v>ナツキ</v>
      </c>
      <c r="G59" s="33">
        <f>IF(入力!M37="","",入力!M37)</f>
        <v>512358384</v>
      </c>
      <c r="H59" s="33" t="str">
        <f>IF(入力!I37="","",入力!I37)</f>
        <v>千葉市立星久喜小学校</v>
      </c>
      <c r="I59" s="33" t="str">
        <f>IF(入力!G37="","",入力!G37)</f>
        <v>４年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結束</v>
      </c>
      <c r="D60" s="33" t="str">
        <f>IF(入力!E40="","",入力!E40)</f>
        <v>美南</v>
      </c>
      <c r="E60" s="33" t="str">
        <f>IF(入力!C39="","",入力!C39)</f>
        <v>ケッソク</v>
      </c>
      <c r="F60" s="33" t="str">
        <f>IF(入力!E39="","",入力!E39)</f>
        <v>ミナミ</v>
      </c>
      <c r="G60" s="33">
        <f>IF(入力!M39="","",入力!M39)</f>
        <v>513137613</v>
      </c>
      <c r="H60" s="33" t="str">
        <f>IF(入力!I39="","",入力!I39)</f>
        <v>成田市立公津の杜小学校</v>
      </c>
      <c r="I60" s="33" t="str">
        <f>IF(入力!G39="","",入力!G39)</f>
        <v>４年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吾孫子</v>
      </c>
      <c r="D61" s="33" t="str">
        <f>IF(入力!E42="","",入力!E42)</f>
        <v>咲</v>
      </c>
      <c r="E61" s="33" t="str">
        <f>IF(入力!C41="","",入力!C41)</f>
        <v>アビコ</v>
      </c>
      <c r="F61" s="33" t="str">
        <f>IF(入力!E41="","",入力!E41)</f>
        <v>サク</v>
      </c>
      <c r="G61" s="33">
        <f>IF(入力!M41="","",入力!M41)</f>
        <v>515536048</v>
      </c>
      <c r="H61" s="33" t="str">
        <f>IF(入力!I41="","",入力!I41)</f>
        <v>千葉市立みつわ台南小学校</v>
      </c>
      <c r="I61" s="33" t="str">
        <f>IF(入力!G41="","",入力!G41)</f>
        <v>４年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相馬</v>
      </c>
      <c r="D62" s="33" t="str">
        <f>IF(入力!E44="","",入力!E44)</f>
        <v>希美</v>
      </c>
      <c r="E62" s="33" t="str">
        <f>IF(入力!C43="","",入力!C43)</f>
        <v>ソウマ</v>
      </c>
      <c r="F62" s="33" t="str">
        <f>IF(入力!E43="","",入力!E43)</f>
        <v>ノゾミ</v>
      </c>
      <c r="G62" s="33">
        <f>IF(入力!M43="","",入力!M43)</f>
        <v>513435507</v>
      </c>
      <c r="H62" s="33" t="str">
        <f>IF(入力!I43="","",入力!I43)</f>
        <v>千葉市立草野小学校</v>
      </c>
      <c r="I62" s="33" t="str">
        <f>IF(入力!G43="","",入力!G43)</f>
        <v>３年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宮園</v>
      </c>
      <c r="D63" s="33" t="str">
        <f>IF(入力!E46="","",入力!E46)</f>
        <v>彩希</v>
      </c>
      <c r="E63" s="33" t="str">
        <f>IF(入力!C45="","",入力!C45)</f>
        <v>ミヤゾノ</v>
      </c>
      <c r="F63" s="33" t="str">
        <f>IF(入力!E45="","",入力!E45)</f>
        <v>サキ</v>
      </c>
      <c r="G63" s="33">
        <f>IF(入力!M45="","",入力!M45)</f>
        <v>514255429</v>
      </c>
      <c r="H63" s="33" t="str">
        <f>IF(入力!I45="","",入力!I45)</f>
        <v>千葉市立北貝塚小学校</v>
      </c>
      <c r="I63" s="33" t="str">
        <f>IF(入力!G45="","",入力!G45)</f>
        <v>３年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苅谷</v>
      </c>
      <c r="D64" s="33" t="str">
        <f>IF(入力!E48="","",入力!E48)</f>
        <v>羽琉</v>
      </c>
      <c r="E64" s="33" t="str">
        <f>IF(入力!C47="","",入力!C47)</f>
        <v>カリヤ</v>
      </c>
      <c r="F64" s="33" t="str">
        <f>IF(入力!E47="","",入力!E47)</f>
        <v>ハル</v>
      </c>
      <c r="G64" s="33">
        <f>IF(入力!M47="","",入力!M47)</f>
        <v>514512245</v>
      </c>
      <c r="H64" s="33" t="str">
        <f>IF(入力!I47="","",入力!I47)</f>
        <v>千葉市立桜木小学校</v>
      </c>
      <c r="I64" s="33" t="str">
        <f>IF(入力!G47="","",入力!G47)</f>
        <v>３年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2017-01-26T10:57:05Z</cp:lastPrinted>
  <dcterms:created xsi:type="dcterms:W3CDTF">2014-04-05T09:56:00Z</dcterms:created>
  <dcterms:modified xsi:type="dcterms:W3CDTF">2017-01-27T10:41:33Z</dcterms:modified>
</cp:coreProperties>
</file>