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移行用\TP資料\"/>
    </mc:Choice>
  </mc:AlternateContent>
  <workbookProtection lockStructure="1"/>
  <bookViews>
    <workbookView xWindow="0" yWindow="0" windowWidth="14376" windowHeight="640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<sst xmlns="http://schemas.openxmlformats.org/spreadsheetml/2006/main" count="427" uniqueCount="292">
  <si>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</si>
  <si>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</si>
  <si>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</si>
  <si>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</si>
  <si>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</si>
  <si>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</si>
  <si>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</si>
  <si>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</si>
  <si>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</si>
  <si>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</si>
  <si>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</si>
  <si>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</si>
  <si>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</si>
  <si>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</si>
  <si>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</si>
  <si>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</si>
  <si>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</si>
  <si>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</si>
  <si>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</si>
  <si>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</si>
  <si>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</si>
  <si>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</si>
  <si>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</si>
  <si>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</si>
  <si>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</si>
  <si>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</si>
  <si>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</si>
  <si>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</si>
  <si>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</si>
  <si>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</si>
  <si>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</si>
  <si>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</si>
  <si>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</si>
  <si>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</si>
  <si>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</si>
  <si>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</si>
  <si>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</si>
  <si>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</si>
  <si>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</si>
  <si>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</si>
  <si>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</si>
  <si>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</si>
  <si>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</si>
  <si>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</si>
  <si>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</si>
  <si>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</si>
  <si>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</si>
  <si>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</si>
  <si>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</si>
  <si>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</si>
  <si>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</si>
  <si>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</si>
  <si>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</si>
  <si>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</si>
  <si>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</si>
  <si>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</si>
  <si>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</si>
  <si>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</si>
  <si>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</si>
  <si>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</si>
  <si>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</si>
  <si>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</si>
  <si>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</si>
  <si>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</si>
  <si>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</si>
  <si>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</si>
  <si>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</si>
  <si>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</si>
  <si>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</si>
  <si>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</si>
  <si>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</si>
  <si>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</si>
  <si>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</si>
  <si>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</si>
  <si>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</si>
  <si>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</si>
  <si>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</si>
  <si>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</si>
  <si>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</si>
  <si>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</si>
  <si>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</si>
  <si>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</si>
  <si>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</si>
  <si>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</si>
  <si>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</si>
  <si>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</si>
  <si>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</si>
  <si>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</si>
  <si>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</si>
  <si>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</si>
  <si>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</si>
  <si>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</si>
  <si>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</si>
  <si>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</si>
  <si>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</si>
  <si>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</si>
  <si>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</si>
  <si>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</si>
  <si>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</si>
  <si>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</si>
  <si>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</si>
  <si>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</si>
  <si>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</si>
  <si>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</si>
  <si>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</si>
  <si>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</si>
  <si>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</si>
  <si>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</si>
  <si>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</si>
  <si>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</si>
  <si>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</si>
  <si>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</si>
  <si>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</si>
  <si>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</si>
  <si>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</si>
  <si>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</si>
  <si>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</si>
  <si>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</si>
  <si>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</si>
  <si>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</si>
  <si>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</si>
  <si>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</si>
  <si>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</si>
  <si>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</si>
  <si>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</si>
  <si>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</si>
  <si>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</si>
  <si>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</si>
  <si>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</si>
  <si>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</si>
  <si>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</si>
  <si>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</si>
  <si>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</si>
  <si>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</si>
  <si>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</si>
  <si>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</si>
  <si>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</si>
  <si>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</si>
  <si>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</si>
  <si>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</si>
  <si>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</si>
  <si>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</si>
  <si>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</si>
  <si>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</si>
  <si>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</si>
  <si>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</si>
  <si>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</si>
  <si>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</si>
  <si>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</si>
  <si>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</si>
  <si>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</si>
  <si>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</si>
  <si>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</si>
  <si>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</si>
  <si>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</si>
  <si>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</si>
  <si>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</si>
  <si>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</si>
  <si>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</si>
  <si>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</si>
  <si>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</si>
  <si>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</si>
  <si>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</si>
  <si>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</si>
  <si>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</si>
  <si>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</si>
  <si>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</si>
  <si>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</si>
  <si>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</si>
  <si>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</si>
  <si>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</si>
  <si>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</si>
  <si>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</si>
  <si>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</si>
  <si>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</si>
  <si>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</si>
  <si>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</si>
  <si>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</si>
  <si>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</si>
  <si>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</si>
  <si>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</si>
  <si>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</si>
  <si>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</si>
  <si>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</si>
  <si>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</si>
  <si>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</si>
  <si>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</si>
  <si>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</si>
  <si>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</si>
  <si>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</si>
  <si>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</si>
  <si>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</si>
  <si>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</si>
  <si>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</si>
  <si>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</si>
  <si>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</si>
  <si>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</si>
  <si>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</si>
  <si>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</si>
  <si>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</si>
  <si>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</si>
  <si>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</si>
  <si>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</si>
  <si>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</si>
  <si>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</si>
  <si>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</si>
  <si>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</si>
  <si>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</si>
  <si>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</si>
  <si>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263</t>
    <phoneticPr fontId="2"/>
  </si>
  <si>
    <t>0043</t>
    <phoneticPr fontId="2"/>
  </si>
  <si>
    <t>千葉市稲毛区小仲台6-32-7</t>
    <rPh sb="0" eb="3">
      <t>チバシ</t>
    </rPh>
    <rPh sb="3" eb="6">
      <t>イナゲク</t>
    </rPh>
    <rPh sb="6" eb="8">
      <t>コナカ</t>
    </rPh>
    <rPh sb="8" eb="9">
      <t>ダイ</t>
    </rPh>
    <phoneticPr fontId="2"/>
  </si>
  <si>
    <t>090</t>
    <phoneticPr fontId="2"/>
  </si>
  <si>
    <t>3768</t>
    <phoneticPr fontId="2"/>
  </si>
  <si>
    <t>3483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</si>
  <si>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</si>
  <si>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</si>
  <si>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真里奈</t>
    <rPh sb="0" eb="3">
      <t>マリナ</t>
    </rPh>
    <phoneticPr fontId="2"/>
  </si>
  <si>
    <t>263</t>
    <phoneticPr fontId="2"/>
  </si>
  <si>
    <t>0054</t>
    <phoneticPr fontId="2"/>
  </si>
  <si>
    <t>千葉市稲毛区宮野木町2138-3</t>
    <rPh sb="0" eb="3">
      <t>チバシ</t>
    </rPh>
    <rPh sb="3" eb="6">
      <t>イナゲク</t>
    </rPh>
    <rPh sb="6" eb="9">
      <t>ミヤノギ</t>
    </rPh>
    <rPh sb="9" eb="10">
      <t>マチ</t>
    </rPh>
    <phoneticPr fontId="2"/>
  </si>
  <si>
    <t>263</t>
    <phoneticPr fontId="2"/>
  </si>
  <si>
    <t>ジュン</t>
    <phoneticPr fontId="2"/>
  </si>
  <si>
    <t>タケウチ</t>
    <phoneticPr fontId="2"/>
  </si>
  <si>
    <t>タケウチ</t>
    <phoneticPr fontId="2"/>
  </si>
  <si>
    <t>ジュン</t>
    <phoneticPr fontId="2"/>
  </si>
  <si>
    <t>263</t>
    <phoneticPr fontId="2"/>
  </si>
  <si>
    <t>00043</t>
    <phoneticPr fontId="2"/>
  </si>
  <si>
    <t>090</t>
    <phoneticPr fontId="2"/>
  </si>
  <si>
    <t>3483</t>
    <phoneticPr fontId="2"/>
  </si>
  <si>
    <t>①</t>
    <phoneticPr fontId="2"/>
  </si>
  <si>
    <t>園生小学校</t>
    <rPh sb="0" eb="1">
      <t>ソノ</t>
    </rPh>
    <rPh sb="1" eb="2">
      <t>イ</t>
    </rPh>
    <rPh sb="2" eb="3">
      <t>ショウ</t>
    </rPh>
    <rPh sb="3" eb="5">
      <t>ガッコウ</t>
    </rPh>
    <phoneticPr fontId="2"/>
  </si>
  <si>
    <t>鈴</t>
    <rPh sb="0" eb="1">
      <t>スズ</t>
    </rPh>
    <phoneticPr fontId="2"/>
  </si>
  <si>
    <t>カワサキ</t>
    <phoneticPr fontId="2"/>
  </si>
  <si>
    <t>ヒメカ</t>
    <phoneticPr fontId="2"/>
  </si>
  <si>
    <t>姫華</t>
    <rPh sb="0" eb="1">
      <t>ヒメ</t>
    </rPh>
    <rPh sb="1" eb="2">
      <t>ハナ</t>
    </rPh>
    <phoneticPr fontId="2"/>
  </si>
  <si>
    <t>岡村</t>
    <rPh sb="0" eb="2">
      <t>オカムラ</t>
    </rPh>
    <phoneticPr fontId="2"/>
  </si>
  <si>
    <t>オカムラ</t>
    <phoneticPr fontId="2"/>
  </si>
  <si>
    <t>リノ</t>
    <phoneticPr fontId="2"/>
  </si>
  <si>
    <t>梨乃</t>
    <rPh sb="0" eb="2">
      <t>リノ</t>
    </rPh>
    <phoneticPr fontId="2"/>
  </si>
  <si>
    <t>カトウ</t>
    <phoneticPr fontId="2"/>
  </si>
  <si>
    <t>ルナ</t>
    <phoneticPr fontId="2"/>
  </si>
  <si>
    <t>加藤</t>
    <rPh sb="0" eb="2">
      <t>カトウ</t>
    </rPh>
    <phoneticPr fontId="2"/>
  </si>
  <si>
    <t>瑠菜</t>
    <rPh sb="0" eb="1">
      <t>ル</t>
    </rPh>
    <rPh sb="1" eb="2">
      <t>ナ</t>
    </rPh>
    <phoneticPr fontId="2"/>
  </si>
  <si>
    <t>スズ</t>
    <phoneticPr fontId="2"/>
  </si>
  <si>
    <t>チヒロ</t>
    <phoneticPr fontId="2"/>
  </si>
  <si>
    <t>千裕</t>
    <rPh sb="0" eb="2">
      <t>チヒロ</t>
    </rPh>
    <phoneticPr fontId="2"/>
  </si>
  <si>
    <t>馬場</t>
    <rPh sb="0" eb="2">
      <t>ババ</t>
    </rPh>
    <phoneticPr fontId="2"/>
  </si>
  <si>
    <t>なずな</t>
    <phoneticPr fontId="2"/>
  </si>
  <si>
    <t>ババ</t>
    <phoneticPr fontId="2"/>
  </si>
  <si>
    <t>ナズナ</t>
    <phoneticPr fontId="2"/>
  </si>
  <si>
    <t>蘭</t>
    <rPh sb="0" eb="1">
      <t>ラン</t>
    </rPh>
    <phoneticPr fontId="2"/>
  </si>
  <si>
    <t>ヨツヤ</t>
    <phoneticPr fontId="2"/>
  </si>
  <si>
    <t>ラン</t>
    <phoneticPr fontId="2"/>
  </si>
  <si>
    <t>小中台南小学校</t>
    <rPh sb="0" eb="3">
      <t>コナカダイ</t>
    </rPh>
    <rPh sb="3" eb="4">
      <t>ミナミ</t>
    </rPh>
    <rPh sb="4" eb="7">
      <t>ショウガッコウ</t>
    </rPh>
    <phoneticPr fontId="2"/>
  </si>
  <si>
    <t>朝日ケ丘小学校</t>
    <rPh sb="0" eb="4">
      <t>アサヒガオカ</t>
    </rPh>
    <rPh sb="4" eb="5">
      <t>ショウ</t>
    </rPh>
    <rPh sb="5" eb="7">
      <t>ガッコウ</t>
    </rPh>
    <phoneticPr fontId="2"/>
  </si>
  <si>
    <t>上原</t>
    <rPh sb="0" eb="2">
      <t>ウエハラ</t>
    </rPh>
    <phoneticPr fontId="2"/>
  </si>
  <si>
    <t>古都奈</t>
    <rPh sb="0" eb="1">
      <t>フル</t>
    </rPh>
    <rPh sb="1" eb="2">
      <t>ミヤコ</t>
    </rPh>
    <rPh sb="2" eb="3">
      <t>ナ</t>
    </rPh>
    <phoneticPr fontId="2"/>
  </si>
  <si>
    <t>ウエハラ</t>
    <phoneticPr fontId="2"/>
  </si>
  <si>
    <t>コトナ</t>
    <phoneticPr fontId="2"/>
  </si>
  <si>
    <t>千草台小学校</t>
    <rPh sb="0" eb="2">
      <t>チグサ</t>
    </rPh>
    <rPh sb="2" eb="3">
      <t>ダイ</t>
    </rPh>
    <rPh sb="3" eb="6">
      <t>ショウガッコウ</t>
    </rPh>
    <phoneticPr fontId="2"/>
  </si>
  <si>
    <t>カマタ</t>
    <phoneticPr fontId="2"/>
  </si>
  <si>
    <t>ヒデキ</t>
    <phoneticPr fontId="2"/>
  </si>
  <si>
    <t>090</t>
    <phoneticPr fontId="2"/>
  </si>
  <si>
    <t>8348</t>
    <phoneticPr fontId="2"/>
  </si>
  <si>
    <t>0677</t>
    <phoneticPr fontId="2"/>
  </si>
  <si>
    <t>タケウチ</t>
    <phoneticPr fontId="2"/>
  </si>
  <si>
    <t>マリナ</t>
    <phoneticPr fontId="2"/>
  </si>
  <si>
    <t>0043</t>
    <phoneticPr fontId="2"/>
  </si>
  <si>
    <t>080</t>
    <phoneticPr fontId="2"/>
  </si>
  <si>
    <t>6029</t>
    <phoneticPr fontId="2"/>
  </si>
  <si>
    <t>1677</t>
    <phoneticPr fontId="2"/>
  </si>
  <si>
    <t>大津</t>
    <rPh sb="0" eb="2">
      <t>オオツ</t>
    </rPh>
    <phoneticPr fontId="2"/>
  </si>
  <si>
    <t>叶子</t>
    <rPh sb="0" eb="1">
      <t>カナ</t>
    </rPh>
    <rPh sb="1" eb="2">
      <t>コ</t>
    </rPh>
    <phoneticPr fontId="2"/>
  </si>
  <si>
    <t>オオツ</t>
    <phoneticPr fontId="2"/>
  </si>
  <si>
    <t>トウコ</t>
    <phoneticPr fontId="2"/>
  </si>
  <si>
    <t>宮野木小学校</t>
    <rPh sb="0" eb="3">
      <t>ミヤノギ</t>
    </rPh>
    <rPh sb="3" eb="6">
      <t>ショウガッコウ</t>
    </rPh>
    <phoneticPr fontId="2"/>
  </si>
  <si>
    <t>竹本</t>
    <rPh sb="0" eb="1">
      <t>タケ</t>
    </rPh>
    <rPh sb="1" eb="2">
      <t>モト</t>
    </rPh>
    <phoneticPr fontId="2"/>
  </si>
  <si>
    <t>彩芽</t>
    <rPh sb="0" eb="2">
      <t>アヤメ</t>
    </rPh>
    <phoneticPr fontId="2"/>
  </si>
  <si>
    <t>タケモト</t>
    <phoneticPr fontId="2"/>
  </si>
  <si>
    <t>アヤメ</t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</si>
  <si>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</si>
  <si>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</si>
  <si>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ウスイ</t>
    <phoneticPr fontId="2"/>
  </si>
  <si>
    <t>ミク</t>
    <phoneticPr fontId="2"/>
  </si>
  <si>
    <t>小笠原</t>
    <rPh sb="0" eb="3">
      <t>オガサワラ</t>
    </rPh>
    <phoneticPr fontId="2"/>
  </si>
  <si>
    <t>さやか</t>
    <phoneticPr fontId="2"/>
  </si>
  <si>
    <t>オガサワラ</t>
    <phoneticPr fontId="2"/>
  </si>
  <si>
    <t>サヤカ</t>
    <phoneticPr fontId="2"/>
  </si>
  <si>
    <t>川﨑</t>
    <rPh sb="0" eb="2">
      <t>カワサキ</t>
    </rPh>
    <phoneticPr fontId="2"/>
  </si>
  <si>
    <t>私たち『てっぺん』は千葉市稲毛区を中心に活動する小学生バレーボールチームです。新チームとして初めての県大会になるので緊張もすると思いますが、一球一球に気持ちを込めてプレーし、チーム全員で大会を楽しみたいと思います。よろしくお願いします。</t>
    <rPh sb="0" eb="1">
      <t>ワタシ</t>
    </rPh>
    <rPh sb="10" eb="13">
      <t>チバシ</t>
    </rPh>
    <rPh sb="13" eb="16">
      <t>イナゲク</t>
    </rPh>
    <rPh sb="17" eb="19">
      <t>チュウシン</t>
    </rPh>
    <rPh sb="20" eb="22">
      <t>カツドウ</t>
    </rPh>
    <rPh sb="24" eb="27">
      <t>ショウガクセイ</t>
    </rPh>
    <rPh sb="39" eb="40">
      <t>シン</t>
    </rPh>
    <rPh sb="46" eb="47">
      <t>ハジ</t>
    </rPh>
    <rPh sb="50" eb="51">
      <t>ケン</t>
    </rPh>
    <rPh sb="51" eb="53">
      <t>タイカイ</t>
    </rPh>
    <rPh sb="58" eb="60">
      <t>キンチョウ</t>
    </rPh>
    <rPh sb="64" eb="65">
      <t>オモ</t>
    </rPh>
    <rPh sb="70" eb="72">
      <t>イッキュウ</t>
    </rPh>
    <rPh sb="72" eb="74">
      <t>イッキュウ</t>
    </rPh>
    <rPh sb="75" eb="77">
      <t>キモ</t>
    </rPh>
    <rPh sb="79" eb="80">
      <t>コ</t>
    </rPh>
    <rPh sb="90" eb="92">
      <t>ゼンイン</t>
    </rPh>
    <rPh sb="93" eb="95">
      <t>タイカイ</t>
    </rPh>
    <rPh sb="96" eb="97">
      <t>タノ</t>
    </rPh>
    <rPh sb="102" eb="103">
      <t>オモ</t>
    </rPh>
    <rPh sb="112" eb="113">
      <t>ネガ</t>
    </rPh>
    <phoneticPr fontId="2"/>
  </si>
  <si>
    <t>四家</t>
    <rPh sb="0" eb="2">
      <t>シケ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</si>
</sst>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AN43" sqref="AN4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5" customHeight="1">
      <c r="A2" s="223" t="s">
        <v>189</v>
      </c>
      <c r="B2" s="224"/>
      <c r="C2" s="225" t="s">
        <v>201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230" t="s">
        <v>200</v>
      </c>
      <c r="D3" s="231"/>
      <c r="E3" s="231"/>
      <c r="F3" s="231"/>
      <c r="G3" s="231"/>
      <c r="H3" s="231"/>
      <c r="I3" s="232"/>
      <c r="J3" s="83" t="s">
        <v>159</v>
      </c>
      <c r="K3" s="84"/>
      <c r="L3" s="84"/>
      <c r="M3" s="84"/>
      <c r="N3" s="84"/>
      <c r="O3" s="85"/>
      <c r="P3" s="220" t="s">
        <v>202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 t="s">
        <v>181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434147114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8">
        <v>22007</v>
      </c>
      <c r="K5" s="158"/>
      <c r="L5" s="158"/>
      <c r="M5" s="158"/>
      <c r="N5" s="158"/>
      <c r="O5" s="158"/>
      <c r="P5" s="210" t="s">
        <v>203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204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2" t="s">
        <v>175</v>
      </c>
      <c r="D6" s="243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>
      <c r="A7" s="99"/>
      <c r="B7" s="100"/>
      <c r="C7" s="139" t="s">
        <v>207</v>
      </c>
      <c r="D7" s="140"/>
      <c r="E7" s="110" t="s">
        <v>208</v>
      </c>
      <c r="F7" s="111"/>
      <c r="G7" s="92">
        <v>510696283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9" t="s">
        <v>212</v>
      </c>
      <c r="AM7" s="159"/>
      <c r="AN7" s="159"/>
      <c r="AO7" s="159"/>
      <c r="AP7" s="159"/>
      <c r="AQ7" s="159"/>
      <c r="AR7" s="159"/>
      <c r="AS7" s="59" t="s">
        <v>75</v>
      </c>
      <c r="AT7" s="269">
        <v>30</v>
      </c>
    </row>
    <row r="8" spans="1:51" ht="18" customHeight="1">
      <c r="A8" s="99"/>
      <c r="B8" s="100"/>
      <c r="C8" s="142" t="s">
        <v>205</v>
      </c>
      <c r="D8" s="143"/>
      <c r="E8" s="144" t="s">
        <v>206</v>
      </c>
      <c r="F8" s="145"/>
      <c r="G8" s="92"/>
      <c r="H8" s="92"/>
      <c r="I8" s="92"/>
      <c r="J8" s="92"/>
      <c r="K8" s="92"/>
      <c r="L8" s="92"/>
      <c r="M8" s="92"/>
      <c r="N8" s="92"/>
      <c r="O8" s="92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2" t="s">
        <v>213</v>
      </c>
      <c r="AL8" s="163"/>
      <c r="AM8" s="163"/>
      <c r="AN8" s="163"/>
      <c r="AO8" s="60" t="s">
        <v>76</v>
      </c>
      <c r="AP8" s="163" t="s">
        <v>214</v>
      </c>
      <c r="AQ8" s="163"/>
      <c r="AR8" s="163"/>
      <c r="AS8" s="164"/>
      <c r="AT8" s="269"/>
    </row>
    <row r="9" spans="1:51" ht="14.55" customHeight="1">
      <c r="A9" s="99" t="s">
        <v>150</v>
      </c>
      <c r="B9" s="100"/>
      <c r="C9" s="139" t="s">
        <v>266</v>
      </c>
      <c r="D9" s="140"/>
      <c r="E9" s="110" t="s">
        <v>267</v>
      </c>
      <c r="F9" s="111"/>
      <c r="G9" s="92">
        <v>518736231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268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9" t="s">
        <v>269</v>
      </c>
      <c r="AM9" s="159"/>
      <c r="AN9" s="159"/>
      <c r="AO9" s="159"/>
      <c r="AP9" s="159"/>
      <c r="AQ9" s="159"/>
      <c r="AR9" s="159"/>
      <c r="AS9" s="59" t="s">
        <v>194</v>
      </c>
      <c r="AT9" s="270">
        <v>26</v>
      </c>
    </row>
    <row r="10" spans="1:51" ht="18" customHeight="1">
      <c r="A10" s="99"/>
      <c r="B10" s="100"/>
      <c r="C10" s="142" t="s">
        <v>205</v>
      </c>
      <c r="D10" s="143"/>
      <c r="E10" s="144" t="s">
        <v>217</v>
      </c>
      <c r="F10" s="145"/>
      <c r="G10" s="92"/>
      <c r="H10" s="92"/>
      <c r="I10" s="92"/>
      <c r="J10" s="92"/>
      <c r="K10" s="92"/>
      <c r="L10" s="92"/>
      <c r="M10" s="92"/>
      <c r="N10" s="92"/>
      <c r="O10" s="92"/>
      <c r="P10" s="160" t="s">
        <v>211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217"/>
      <c r="AK10" s="162" t="s">
        <v>270</v>
      </c>
      <c r="AL10" s="163"/>
      <c r="AM10" s="163"/>
      <c r="AN10" s="163"/>
      <c r="AO10" s="60" t="s">
        <v>195</v>
      </c>
      <c r="AP10" s="163" t="s">
        <v>271</v>
      </c>
      <c r="AQ10" s="163"/>
      <c r="AR10" s="163"/>
      <c r="AS10" s="164"/>
      <c r="AT10" s="270"/>
    </row>
    <row r="11" spans="1:51" ht="14.55" customHeight="1">
      <c r="A11" s="99" t="s">
        <v>151</v>
      </c>
      <c r="B11" s="100"/>
      <c r="C11" s="139" t="s">
        <v>261</v>
      </c>
      <c r="D11" s="140"/>
      <c r="E11" s="110" t="s">
        <v>262</v>
      </c>
      <c r="F11" s="111"/>
      <c r="G11" s="92">
        <v>500867652</v>
      </c>
      <c r="H11" s="92"/>
      <c r="I11" s="92"/>
      <c r="J11" s="92">
        <v>283050</v>
      </c>
      <c r="K11" s="92"/>
      <c r="L11" s="92"/>
      <c r="M11" s="92"/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219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9" t="s">
        <v>263</v>
      </c>
      <c r="AM11" s="159"/>
      <c r="AN11" s="159"/>
      <c r="AO11" s="159"/>
      <c r="AP11" s="159"/>
      <c r="AQ11" s="159"/>
      <c r="AR11" s="159"/>
      <c r="AS11" s="59" t="s">
        <v>194</v>
      </c>
      <c r="AT11" s="270">
        <v>45</v>
      </c>
    </row>
    <row r="12" spans="1:51" ht="18" customHeight="1">
      <c r="A12" s="99"/>
      <c r="B12" s="100"/>
      <c r="C12" s="142" t="s">
        <v>215</v>
      </c>
      <c r="D12" s="143"/>
      <c r="E12" s="144" t="s">
        <v>216</v>
      </c>
      <c r="F12" s="145"/>
      <c r="G12" s="92"/>
      <c r="H12" s="92"/>
      <c r="I12" s="92"/>
      <c r="J12" s="92"/>
      <c r="K12" s="92"/>
      <c r="L12" s="92"/>
      <c r="M12" s="92"/>
      <c r="N12" s="92"/>
      <c r="O12" s="92"/>
      <c r="P12" s="160" t="s">
        <v>220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217"/>
      <c r="AK12" s="162" t="s">
        <v>264</v>
      </c>
      <c r="AL12" s="163"/>
      <c r="AM12" s="163"/>
      <c r="AN12" s="163"/>
      <c r="AO12" s="60" t="s">
        <v>195</v>
      </c>
      <c r="AP12" s="163" t="s">
        <v>265</v>
      </c>
      <c r="AQ12" s="163"/>
      <c r="AR12" s="163"/>
      <c r="AS12" s="164"/>
      <c r="AT12" s="270"/>
    </row>
    <row r="13" spans="1:51" ht="15" customHeight="1">
      <c r="A13" s="99" t="s">
        <v>152</v>
      </c>
      <c r="B13" s="100"/>
      <c r="C13" s="139" t="s">
        <v>223</v>
      </c>
      <c r="D13" s="140"/>
      <c r="E13" s="110" t="s">
        <v>222</v>
      </c>
      <c r="F13" s="111"/>
      <c r="G13" s="141"/>
      <c r="H13" s="141"/>
      <c r="I13" s="141"/>
      <c r="J13" s="141"/>
      <c r="K13" s="141"/>
      <c r="L13" s="141"/>
      <c r="M13" s="141"/>
      <c r="N13" s="141"/>
      <c r="O13" s="141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1"/>
    </row>
    <row r="14" spans="1:51" ht="18" customHeight="1">
      <c r="A14" s="99"/>
      <c r="B14" s="100"/>
      <c r="C14" s="142" t="s">
        <v>205</v>
      </c>
      <c r="D14" s="143"/>
      <c r="E14" s="144" t="s">
        <v>206</v>
      </c>
      <c r="F14" s="145"/>
      <c r="G14" s="141"/>
      <c r="H14" s="141"/>
      <c r="I14" s="141"/>
      <c r="J14" s="141"/>
      <c r="K14" s="141"/>
      <c r="L14" s="141"/>
      <c r="M14" s="141"/>
      <c r="N14" s="141"/>
      <c r="O14" s="141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1"/>
    </row>
    <row r="15" spans="1:51" ht="15" customHeight="1">
      <c r="A15" s="157" t="s">
        <v>166</v>
      </c>
      <c r="B15" s="100"/>
      <c r="C15" s="139" t="s">
        <v>224</v>
      </c>
      <c r="D15" s="140"/>
      <c r="E15" s="110" t="s">
        <v>225</v>
      </c>
      <c r="F15" s="111"/>
      <c r="G15" s="141"/>
      <c r="H15" s="141"/>
      <c r="I15" s="141"/>
      <c r="J15" s="141"/>
      <c r="K15" s="141"/>
      <c r="L15" s="141"/>
      <c r="M15" s="141"/>
      <c r="N15" s="141"/>
      <c r="O15" s="141"/>
      <c r="P15" s="89" t="s">
        <v>72</v>
      </c>
      <c r="Q15" s="90"/>
      <c r="R15" s="108" t="s">
        <v>226</v>
      </c>
      <c r="S15" s="108"/>
      <c r="T15" s="108"/>
      <c r="U15" s="108"/>
      <c r="V15" s="49" t="s">
        <v>73</v>
      </c>
      <c r="W15" s="107" t="s">
        <v>227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9" t="s">
        <v>228</v>
      </c>
      <c r="AM15" s="159"/>
      <c r="AN15" s="159"/>
      <c r="AO15" s="159"/>
      <c r="AP15" s="159"/>
      <c r="AQ15" s="159"/>
      <c r="AR15" s="159"/>
      <c r="AS15" s="59" t="s">
        <v>194</v>
      </c>
      <c r="AT15" s="270">
        <v>30</v>
      </c>
    </row>
    <row r="16" spans="1:51" ht="18" customHeight="1">
      <c r="A16" s="99"/>
      <c r="B16" s="100"/>
      <c r="C16" s="142" t="s">
        <v>205</v>
      </c>
      <c r="D16" s="143"/>
      <c r="E16" s="144" t="s">
        <v>206</v>
      </c>
      <c r="F16" s="145"/>
      <c r="G16" s="141"/>
      <c r="H16" s="141"/>
      <c r="I16" s="141"/>
      <c r="J16" s="141"/>
      <c r="K16" s="141"/>
      <c r="L16" s="141"/>
      <c r="M16" s="141"/>
      <c r="N16" s="141"/>
      <c r="O16" s="141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217"/>
      <c r="AK16" s="162" t="s">
        <v>213</v>
      </c>
      <c r="AL16" s="163"/>
      <c r="AM16" s="163"/>
      <c r="AN16" s="163"/>
      <c r="AO16" s="60" t="s">
        <v>195</v>
      </c>
      <c r="AP16" s="163" t="s">
        <v>229</v>
      </c>
      <c r="AQ16" s="163"/>
      <c r="AR16" s="163"/>
      <c r="AS16" s="164"/>
      <c r="AT16" s="270"/>
    </row>
    <row r="17" spans="1:46">
      <c r="A17" s="99" t="s">
        <v>6</v>
      </c>
      <c r="B17" s="100"/>
      <c r="C17" s="169" t="str">
        <f>IF(P16="","",P16)</f>
        <v>千葉市稲毛区小仲台6-32-7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5" customHeight="1">
      <c r="A19" s="99" t="s">
        <v>7</v>
      </c>
      <c r="B19" s="100"/>
      <c r="C19" s="169" t="str">
        <f>IF(AL15="","",AL15&amp;"-"&amp;AK16&amp;"-"&amp;AP16)</f>
        <v>090-3768-3483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5" customHeight="1">
      <c r="A21" s="99" t="s">
        <v>153</v>
      </c>
      <c r="B21" s="100"/>
      <c r="C21" s="77">
        <v>90</v>
      </c>
      <c r="D21" s="78"/>
      <c r="E21" s="78">
        <v>3768</v>
      </c>
      <c r="F21" s="78"/>
      <c r="G21" s="78">
        <v>3483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5" t="s">
        <v>198</v>
      </c>
      <c r="B23" s="154" t="s">
        <v>154</v>
      </c>
      <c r="C23" s="170" t="s">
        <v>173</v>
      </c>
      <c r="D23" s="171"/>
      <c r="E23" s="172" t="s">
        <v>174</v>
      </c>
      <c r="F23" s="173"/>
      <c r="G23" s="154" t="s">
        <v>155</v>
      </c>
      <c r="H23" s="154"/>
      <c r="I23" s="154" t="s">
        <v>156</v>
      </c>
      <c r="J23" s="154"/>
      <c r="K23" s="154"/>
      <c r="L23" s="154"/>
      <c r="M23" s="154" t="s">
        <v>157</v>
      </c>
      <c r="N23" s="154"/>
      <c r="O23" s="154"/>
      <c r="P23" s="239" t="s">
        <v>167</v>
      </c>
      <c r="Q23" s="154"/>
      <c r="R23" s="154"/>
      <c r="S23" s="154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6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1"/>
      <c r="U24" s="1"/>
      <c r="V24" s="1"/>
      <c r="W24" s="1"/>
      <c r="X24" s="1"/>
      <c r="Y24" s="165" t="s">
        <v>168</v>
      </c>
      <c r="Z24" s="166"/>
      <c r="AA24" s="166"/>
      <c r="AB24" s="166"/>
      <c r="AC24" s="166"/>
      <c r="AD24" s="166"/>
      <c r="AE24" s="166"/>
      <c r="AF24" s="166"/>
      <c r="AG24" s="16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35">
        <v>1</v>
      </c>
      <c r="B25" s="168" t="s">
        <v>230</v>
      </c>
      <c r="C25" s="139" t="s">
        <v>258</v>
      </c>
      <c r="D25" s="140"/>
      <c r="E25" s="110" t="s">
        <v>259</v>
      </c>
      <c r="F25" s="111"/>
      <c r="G25" s="121">
        <v>5</v>
      </c>
      <c r="H25" s="117"/>
      <c r="I25" s="115" t="s">
        <v>260</v>
      </c>
      <c r="J25" s="116"/>
      <c r="K25" s="116"/>
      <c r="L25" s="117"/>
      <c r="M25" s="121">
        <v>516978425</v>
      </c>
      <c r="N25" s="116"/>
      <c r="O25" s="117"/>
      <c r="P25" s="121">
        <v>154</v>
      </c>
      <c r="Q25" s="116"/>
      <c r="R25" s="116"/>
      <c r="S25" s="116"/>
      <c r="T25" s="122"/>
      <c r="U25" s="1"/>
      <c r="V25" s="1"/>
      <c r="W25" s="1"/>
      <c r="X25" s="1"/>
      <c r="Y25" s="124">
        <v>8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42" t="s">
        <v>256</v>
      </c>
      <c r="D26" s="143"/>
      <c r="E26" s="144" t="s">
        <v>257</v>
      </c>
      <c r="F26" s="145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35">
        <v>2</v>
      </c>
      <c r="B27" s="137">
        <v>2</v>
      </c>
      <c r="C27" s="139" t="s">
        <v>233</v>
      </c>
      <c r="D27" s="140"/>
      <c r="E27" s="110" t="s">
        <v>234</v>
      </c>
      <c r="F27" s="111"/>
      <c r="G27" s="121">
        <v>5</v>
      </c>
      <c r="H27" s="117"/>
      <c r="I27" s="115" t="s">
        <v>231</v>
      </c>
      <c r="J27" s="116"/>
      <c r="K27" s="116"/>
      <c r="L27" s="117"/>
      <c r="M27" s="121">
        <v>514347681</v>
      </c>
      <c r="N27" s="116"/>
      <c r="O27" s="117"/>
      <c r="P27" s="121">
        <v>153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42" t="s">
        <v>289</v>
      </c>
      <c r="D28" s="143"/>
      <c r="E28" s="144" t="s">
        <v>235</v>
      </c>
      <c r="F28" s="145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35">
        <v>3</v>
      </c>
      <c r="B29" s="137">
        <v>3</v>
      </c>
      <c r="C29" s="139" t="s">
        <v>237</v>
      </c>
      <c r="D29" s="140"/>
      <c r="E29" s="110" t="s">
        <v>238</v>
      </c>
      <c r="F29" s="111"/>
      <c r="G29" s="121">
        <v>5</v>
      </c>
      <c r="H29" s="117"/>
      <c r="I29" s="115" t="s">
        <v>231</v>
      </c>
      <c r="J29" s="116"/>
      <c r="K29" s="116"/>
      <c r="L29" s="117"/>
      <c r="M29" s="121">
        <v>515906958</v>
      </c>
      <c r="N29" s="116"/>
      <c r="O29" s="117"/>
      <c r="P29" s="121">
        <v>135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42" t="s">
        <v>236</v>
      </c>
      <c r="D30" s="143"/>
      <c r="E30" s="144" t="s">
        <v>239</v>
      </c>
      <c r="F30" s="145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35">
        <v>4</v>
      </c>
      <c r="B31" s="137">
        <v>4</v>
      </c>
      <c r="C31" s="139" t="s">
        <v>240</v>
      </c>
      <c r="D31" s="140"/>
      <c r="E31" s="110" t="s">
        <v>241</v>
      </c>
      <c r="F31" s="111"/>
      <c r="G31" s="121">
        <v>5</v>
      </c>
      <c r="H31" s="117"/>
      <c r="I31" s="115" t="s">
        <v>255</v>
      </c>
      <c r="J31" s="116"/>
      <c r="K31" s="116"/>
      <c r="L31" s="117"/>
      <c r="M31" s="121">
        <v>518627843</v>
      </c>
      <c r="N31" s="116"/>
      <c r="O31" s="117"/>
      <c r="P31" s="121">
        <v>151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42" t="s">
        <v>242</v>
      </c>
      <c r="D32" s="143"/>
      <c r="E32" s="144" t="s">
        <v>243</v>
      </c>
      <c r="F32" s="145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5" t="s">
        <v>197</v>
      </c>
      <c r="Z32" s="166"/>
      <c r="AA32" s="166"/>
      <c r="AB32" s="166"/>
      <c r="AC32" s="166"/>
      <c r="AD32" s="166"/>
      <c r="AE32" s="166"/>
      <c r="AF32" s="166"/>
      <c r="AG32" s="16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35">
        <v>5</v>
      </c>
      <c r="B33" s="137">
        <v>5</v>
      </c>
      <c r="C33" s="139" t="s">
        <v>274</v>
      </c>
      <c r="D33" s="140"/>
      <c r="E33" s="110" t="s">
        <v>275</v>
      </c>
      <c r="F33" s="111"/>
      <c r="G33" s="121">
        <v>5</v>
      </c>
      <c r="H33" s="117"/>
      <c r="I33" s="115" t="s">
        <v>276</v>
      </c>
      <c r="J33" s="116"/>
      <c r="K33" s="116"/>
      <c r="L33" s="117"/>
      <c r="M33" s="121">
        <v>519687907</v>
      </c>
      <c r="N33" s="116"/>
      <c r="O33" s="117"/>
      <c r="P33" s="121">
        <v>145</v>
      </c>
      <c r="Q33" s="116"/>
      <c r="R33" s="116"/>
      <c r="S33" s="116"/>
      <c r="T33" s="122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42" t="s">
        <v>272</v>
      </c>
      <c r="D34" s="143"/>
      <c r="E34" s="144" t="s">
        <v>273</v>
      </c>
      <c r="F34" s="145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35">
        <v>6</v>
      </c>
      <c r="B35" s="137">
        <v>6</v>
      </c>
      <c r="C35" s="139" t="s">
        <v>244</v>
      </c>
      <c r="D35" s="140"/>
      <c r="E35" s="110" t="s">
        <v>245</v>
      </c>
      <c r="F35" s="111"/>
      <c r="G35" s="121">
        <v>3</v>
      </c>
      <c r="H35" s="117"/>
      <c r="I35" s="115" t="s">
        <v>231</v>
      </c>
      <c r="J35" s="116"/>
      <c r="K35" s="116"/>
      <c r="L35" s="117"/>
      <c r="M35" s="121">
        <v>518628116</v>
      </c>
      <c r="N35" s="116"/>
      <c r="O35" s="117"/>
      <c r="P35" s="121">
        <v>148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42" t="s">
        <v>232</v>
      </c>
      <c r="D36" s="143"/>
      <c r="E36" s="144" t="s">
        <v>246</v>
      </c>
      <c r="F36" s="145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35">
        <v>7</v>
      </c>
      <c r="B37" s="137">
        <v>7</v>
      </c>
      <c r="C37" s="139" t="s">
        <v>249</v>
      </c>
      <c r="D37" s="140"/>
      <c r="E37" s="110" t="s">
        <v>250</v>
      </c>
      <c r="F37" s="111"/>
      <c r="G37" s="121">
        <v>3</v>
      </c>
      <c r="H37" s="117"/>
      <c r="I37" s="115" t="s">
        <v>254</v>
      </c>
      <c r="J37" s="116"/>
      <c r="K37" s="116"/>
      <c r="L37" s="117"/>
      <c r="M37" s="121">
        <v>518628062</v>
      </c>
      <c r="N37" s="116"/>
      <c r="O37" s="117"/>
      <c r="P37" s="121">
        <v>139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2" t="s">
        <v>247</v>
      </c>
      <c r="D38" s="143"/>
      <c r="E38" s="144" t="s">
        <v>248</v>
      </c>
      <c r="F38" s="145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35">
        <v>8</v>
      </c>
      <c r="B39" s="137">
        <v>8</v>
      </c>
      <c r="C39" s="139" t="s">
        <v>252</v>
      </c>
      <c r="D39" s="140"/>
      <c r="E39" s="110" t="s">
        <v>253</v>
      </c>
      <c r="F39" s="111"/>
      <c r="G39" s="121">
        <v>3</v>
      </c>
      <c r="H39" s="117"/>
      <c r="I39" s="115" t="s">
        <v>231</v>
      </c>
      <c r="J39" s="116"/>
      <c r="K39" s="116"/>
      <c r="L39" s="117"/>
      <c r="M39" s="121">
        <v>518628444</v>
      </c>
      <c r="N39" s="116"/>
      <c r="O39" s="117"/>
      <c r="P39" s="121">
        <v>141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2" t="s">
        <v>291</v>
      </c>
      <c r="D40" s="143"/>
      <c r="E40" s="144" t="s">
        <v>251</v>
      </c>
      <c r="F40" s="145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35">
        <v>9</v>
      </c>
      <c r="B41" s="137">
        <v>9</v>
      </c>
      <c r="C41" s="146" t="s">
        <v>279</v>
      </c>
      <c r="D41" s="147"/>
      <c r="E41" s="148" t="s">
        <v>280</v>
      </c>
      <c r="F41" s="149"/>
      <c r="G41" s="121">
        <v>2</v>
      </c>
      <c r="H41" s="117"/>
      <c r="I41" s="115" t="s">
        <v>254</v>
      </c>
      <c r="J41" s="130"/>
      <c r="K41" s="130"/>
      <c r="L41" s="131"/>
      <c r="M41" s="121">
        <v>518850371</v>
      </c>
      <c r="N41" s="116"/>
      <c r="O41" s="117"/>
      <c r="P41" s="121">
        <v>125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50" t="s">
        <v>277</v>
      </c>
      <c r="D42" s="151"/>
      <c r="E42" s="152" t="s">
        <v>278</v>
      </c>
      <c r="F42" s="153"/>
      <c r="G42" s="118"/>
      <c r="H42" s="120"/>
      <c r="I42" s="132"/>
      <c r="J42" s="133"/>
      <c r="K42" s="133"/>
      <c r="L42" s="134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35">
        <v>10</v>
      </c>
      <c r="B43" s="137">
        <v>10</v>
      </c>
      <c r="C43" s="139" t="s">
        <v>283</v>
      </c>
      <c r="D43" s="140"/>
      <c r="E43" s="110" t="s">
        <v>284</v>
      </c>
      <c r="F43" s="111"/>
      <c r="G43" s="121">
        <v>2</v>
      </c>
      <c r="H43" s="117"/>
      <c r="I43" s="115" t="s">
        <v>231</v>
      </c>
      <c r="J43" s="116"/>
      <c r="K43" s="116"/>
      <c r="L43" s="117"/>
      <c r="M43" s="121">
        <v>518850372</v>
      </c>
      <c r="N43" s="116"/>
      <c r="O43" s="117"/>
      <c r="P43" s="121">
        <v>129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2" t="s">
        <v>281</v>
      </c>
      <c r="D44" s="143"/>
      <c r="E44" s="144" t="s">
        <v>282</v>
      </c>
      <c r="F44" s="145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35">
        <v>11</v>
      </c>
      <c r="B45" s="137">
        <v>11</v>
      </c>
      <c r="C45" s="139" t="s">
        <v>287</v>
      </c>
      <c r="D45" s="140"/>
      <c r="E45" s="110" t="s">
        <v>288</v>
      </c>
      <c r="F45" s="111"/>
      <c r="G45" s="121">
        <v>2</v>
      </c>
      <c r="H45" s="117"/>
      <c r="I45" s="115" t="s">
        <v>254</v>
      </c>
      <c r="J45" s="116"/>
      <c r="K45" s="116"/>
      <c r="L45" s="117"/>
      <c r="M45" s="121">
        <v>518850373</v>
      </c>
      <c r="N45" s="116"/>
      <c r="O45" s="117"/>
      <c r="P45" s="121">
        <v>132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6"/>
      <c r="B46" s="138"/>
      <c r="C46" s="142" t="s">
        <v>285</v>
      </c>
      <c r="D46" s="143"/>
      <c r="E46" s="144" t="s">
        <v>286</v>
      </c>
      <c r="F46" s="145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35">
        <v>12</v>
      </c>
      <c r="B47" s="137">
        <v>12</v>
      </c>
      <c r="C47" s="139"/>
      <c r="D47" s="140"/>
      <c r="E47" s="110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1"/>
      <c r="F48" s="192"/>
      <c r="G48" s="184"/>
      <c r="H48" s="185"/>
      <c r="I48" s="184"/>
      <c r="J48" s="186"/>
      <c r="K48" s="186"/>
      <c r="L48" s="185"/>
      <c r="M48" s="184"/>
      <c r="N48" s="186"/>
      <c r="O48" s="185"/>
      <c r="P48" s="184"/>
      <c r="Q48" s="186"/>
      <c r="R48" s="186"/>
      <c r="S48" s="186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99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77" t="s">
        <v>290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2">
        <f>LEN(A55)</f>
        <v>118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2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>
      <c r="A2" s="275" t="s">
        <v>0</v>
      </c>
      <c r="B2" s="275"/>
      <c r="C2" s="278" t="str">
        <f>IF(入力!C3="","",入力!C3)</f>
        <v>てっぺん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79">
        <f>IF(入力!C4="","",IF(入力!C5="",入力!C4,入力!C4&amp;"　　"&amp;入力!C5))</f>
        <v>434147114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竹内　準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510696283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5" customHeight="1">
      <c r="A9" s="275" t="s">
        <v>2</v>
      </c>
      <c r="B9" s="275"/>
      <c r="C9" s="287" t="str">
        <f>IF(入力!C10="","",入力!C10&amp;"　"&amp;入力!E10)</f>
        <v>竹内　真里奈</v>
      </c>
      <c r="D9" s="288"/>
      <c r="E9" s="288"/>
      <c r="F9" s="288"/>
      <c r="G9" s="277">
        <f>IF(入力!G9="","",入力!G9)</f>
        <v>518736231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5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5" customHeight="1">
      <c r="A11" s="275" t="s">
        <v>3</v>
      </c>
      <c r="B11" s="275"/>
      <c r="C11" s="287" t="str">
        <f>IF(入力!C12="","",入力!C12&amp;"　"&amp;入力!E12)</f>
        <v>鎌田　英樹</v>
      </c>
      <c r="D11" s="288"/>
      <c r="E11" s="288"/>
      <c r="F11" s="288"/>
      <c r="G11" s="277">
        <f>IF(入力!G11="","",入力!G11)</f>
        <v>500867652</v>
      </c>
      <c r="H11" s="277"/>
      <c r="I11" s="277"/>
      <c r="J11" s="277">
        <f>IF(入力!J11="","",入力!J11)</f>
        <v>283050</v>
      </c>
      <c r="K11" s="277"/>
      <c r="L11" s="277"/>
      <c r="M11" s="277" t="str">
        <f>IF(入力!M11="","",入力!M11)</f>
        <v/>
      </c>
      <c r="N11" s="277"/>
      <c r="O11" s="277"/>
    </row>
    <row r="12" spans="1:15" ht="14.5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竹内　準</v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竹内　準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275" t="s">
        <v>6</v>
      </c>
      <c r="B17" s="275"/>
      <c r="C17" s="278" t="str">
        <f>IF(入力!C17="","",入力!C17&amp;"　"&amp;入力!E17)</f>
        <v>千葉市稲毛区小仲台6-32-7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55" customHeight="1">
      <c r="A19" s="275" t="s">
        <v>7</v>
      </c>
      <c r="B19" s="275"/>
      <c r="C19" s="278" t="str">
        <f>IF(入力!C19="","",入力!C19&amp;"　"&amp;入力!E19)</f>
        <v>090-3768-3483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5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55" customHeight="1">
      <c r="A21" s="275" t="s">
        <v>8</v>
      </c>
      <c r="B21" s="275"/>
      <c r="C21" s="278" t="str">
        <f>IF(入力!C21="","",入力!C21&amp;"－"&amp;入力!E21&amp;"－"&amp;入力!G21)</f>
        <v>90－3768－3483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5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上原　古都奈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千草台小学校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516978425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川﨑　姫華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園生小学校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514347681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岡村　梨乃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園生小学校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515906958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加藤　瑠菜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朝日ケ丘小学校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518627843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大津　叶子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宮野木小学校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519687907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鈴　千裕</v>
      </c>
      <c r="D35" s="288"/>
      <c r="E35" s="288"/>
      <c r="F35" s="288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園生小学校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518628116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馬場　なずな</v>
      </c>
      <c r="D37" s="288"/>
      <c r="E37" s="288"/>
      <c r="F37" s="288"/>
      <c r="G37" s="275">
        <f>IF(入力!G37="","",入力!G37)</f>
        <v>3</v>
      </c>
      <c r="H37" s="275" t="str">
        <f>IF(入力!H37="","",入力!H37)</f>
        <v/>
      </c>
      <c r="I37" s="275" t="str">
        <f>IF(入力!I37="","",入力!I37)</f>
        <v>小中台南小学校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518628062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四家　蘭</v>
      </c>
      <c r="D39" s="288"/>
      <c r="E39" s="288"/>
      <c r="F39" s="288"/>
      <c r="G39" s="275">
        <f>IF(入力!G39="","",入力!G39)</f>
        <v>3</v>
      </c>
      <c r="H39" s="275" t="str">
        <f>IF(入力!H39="","",入力!H39)</f>
        <v/>
      </c>
      <c r="I39" s="275" t="str">
        <f>IF(入力!I39="","",入力!I39)</f>
        <v>園生小学校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518628444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竹本　彩芽</v>
      </c>
      <c r="D41" s="288"/>
      <c r="E41" s="288"/>
      <c r="F41" s="288"/>
      <c r="G41" s="275">
        <f>IF(入力!G41="","",入力!G41)</f>
        <v>2</v>
      </c>
      <c r="H41" s="275" t="str">
        <f>IF(入力!H41="","",入力!H41)</f>
        <v/>
      </c>
      <c r="I41" s="275" t="str">
        <f>IF(入力!I41="","",入力!I41)</f>
        <v>小中台南小学校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518850371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臼井　美空</v>
      </c>
      <c r="D43" s="288"/>
      <c r="E43" s="288"/>
      <c r="F43" s="288"/>
      <c r="G43" s="275">
        <f>IF(入力!G43="","",入力!G43)</f>
        <v>2</v>
      </c>
      <c r="H43" s="275" t="str">
        <f>IF(入力!H43="","",入力!H43)</f>
        <v/>
      </c>
      <c r="I43" s="275" t="str">
        <f>IF(入力!I43="","",入力!I43)</f>
        <v>園生小学校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518850372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小笠原　さやか</v>
      </c>
      <c r="D45" s="288"/>
      <c r="E45" s="288"/>
      <c r="F45" s="288"/>
      <c r="G45" s="275">
        <f>IF(入力!G45="","",入力!G45)</f>
        <v>2</v>
      </c>
      <c r="H45" s="275" t="str">
        <f>IF(入力!H45="","",入力!H45)</f>
        <v/>
      </c>
      <c r="I45" s="275" t="str">
        <f>IF(入力!I45="","",入力!I45)</f>
        <v>小中台南小学校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518850373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1" t="s">
        <v>32</v>
      </c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4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77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0" t="s">
        <v>37</v>
      </c>
      <c r="D16" s="323"/>
      <c r="E16" s="323"/>
      <c r="F16" s="323"/>
      <c r="G16" s="324"/>
      <c r="H16" s="349" t="s">
        <v>66</v>
      </c>
      <c r="I16" s="350"/>
      <c r="J16" s="350"/>
      <c r="K16" s="323" t="str">
        <f>IF(入力!C2="","",入力!C2)</f>
        <v>テッペン</v>
      </c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4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4" t="s">
        <v>38</v>
      </c>
      <c r="AK16" s="315"/>
      <c r="AL16" s="315"/>
      <c r="AM16" s="316"/>
      <c r="AN16" s="343" t="str">
        <f>IF(入力!P3="","",入力!P3)</f>
        <v>千葉市稲毛区</v>
      </c>
      <c r="AO16" s="344"/>
      <c r="AP16" s="344"/>
      <c r="AQ16" s="344"/>
      <c r="AR16" s="344"/>
      <c r="AS16" s="344"/>
      <c r="AT16" s="315" t="s">
        <v>68</v>
      </c>
      <c r="AU16" s="316"/>
      <c r="AV16" s="322" t="s">
        <v>39</v>
      </c>
      <c r="AW16" s="323"/>
      <c r="AX16" s="323"/>
      <c r="AY16" s="324"/>
      <c r="AZ16" s="329" t="str">
        <f>IF(入力!P5="","",入力!P5)</f>
        <v>総武</v>
      </c>
      <c r="BA16" s="330"/>
      <c r="BB16" s="330"/>
      <c r="BC16" s="330"/>
      <c r="BD16" s="330"/>
      <c r="BE16" s="330"/>
      <c r="BF16" s="383" t="s">
        <v>40</v>
      </c>
    </row>
    <row r="17" spans="3:58" ht="4.5" customHeight="1">
      <c r="C17" s="381"/>
      <c r="D17" s="326"/>
      <c r="E17" s="326"/>
      <c r="F17" s="326"/>
      <c r="G17" s="327"/>
      <c r="H17" s="339" t="str">
        <f>IF(入力!C3="","",入力!C3)</f>
        <v>てっぺん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(女子)</v>
      </c>
      <c r="V17" s="335"/>
      <c r="W17" s="335"/>
      <c r="X17" s="336"/>
      <c r="Y17" s="365">
        <f>IF(入力!C4="","",入力!C4)</f>
        <v>434147114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7"/>
      <c r="AK17" s="318"/>
      <c r="AL17" s="318"/>
      <c r="AM17" s="319"/>
      <c r="AN17" s="345"/>
      <c r="AO17" s="346"/>
      <c r="AP17" s="346"/>
      <c r="AQ17" s="346"/>
      <c r="AR17" s="346"/>
      <c r="AS17" s="346"/>
      <c r="AT17" s="318"/>
      <c r="AU17" s="319"/>
      <c r="AV17" s="325"/>
      <c r="AW17" s="326"/>
      <c r="AX17" s="326"/>
      <c r="AY17" s="327"/>
      <c r="AZ17" s="331"/>
      <c r="BA17" s="332"/>
      <c r="BB17" s="332"/>
      <c r="BC17" s="332"/>
      <c r="BD17" s="332"/>
      <c r="BE17" s="332"/>
      <c r="BF17" s="384"/>
    </row>
    <row r="18" spans="3:58" ht="16.5" customHeight="1">
      <c r="C18" s="382"/>
      <c r="D18" s="308"/>
      <c r="E18" s="308"/>
      <c r="F18" s="308"/>
      <c r="G18" s="328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37"/>
      <c r="V18" s="337"/>
      <c r="W18" s="337"/>
      <c r="X18" s="338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0"/>
      <c r="AK18" s="295"/>
      <c r="AL18" s="295"/>
      <c r="AM18" s="321"/>
      <c r="AN18" s="347"/>
      <c r="AO18" s="348"/>
      <c r="AP18" s="348"/>
      <c r="AQ18" s="348"/>
      <c r="AR18" s="348"/>
      <c r="AS18" s="348"/>
      <c r="AT18" s="295"/>
      <c r="AU18" s="321"/>
      <c r="AV18" s="309"/>
      <c r="AW18" s="308"/>
      <c r="AX18" s="308"/>
      <c r="AY18" s="328"/>
      <c r="AZ18" s="333" t="str">
        <f>IF(入力!AE5="","",入力!AE5)</f>
        <v>稲毛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296" t="s">
        <v>42</v>
      </c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 t="s">
        <v>69</v>
      </c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 t="s">
        <v>70</v>
      </c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  <c r="BE19" s="296"/>
      <c r="BF19" s="313"/>
    </row>
    <row r="20" spans="3:58" ht="15" customHeight="1">
      <c r="C20" s="298" t="s">
        <v>43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7" t="str">
        <f>IF(入力!J7="","",入力!J7)</f>
        <v/>
      </c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 t="str">
        <f>IF(入力!J9="","",入力!J9)</f>
        <v/>
      </c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>
        <f>IF(入力!J11="","",入力!J11)</f>
        <v>283050</v>
      </c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307"/>
    </row>
    <row r="21" spans="3:58" ht="15" customHeight="1">
      <c r="C21" s="298" t="s">
        <v>44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7" t="str">
        <f>IF(入力!M7="","",入力!M7)</f>
        <v/>
      </c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 t="str">
        <f>IF(入力!M9="","",入力!M9)</f>
        <v/>
      </c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 t="str">
        <f>IF(入力!M11="","",入力!M11)</f>
        <v/>
      </c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307"/>
    </row>
    <row r="22" spans="3:58" ht="12" customHeight="1">
      <c r="C22" s="388" t="s">
        <v>71</v>
      </c>
      <c r="D22" s="389"/>
      <c r="E22" s="389"/>
      <c r="F22" s="389"/>
      <c r="G22" s="390"/>
      <c r="H22" s="391" t="str">
        <f>IF(入力!C7="","",入力!C7&amp;"　"&amp;入力!E7)</f>
        <v>タケウチ　ジュン</v>
      </c>
      <c r="I22" s="299"/>
      <c r="J22" s="299"/>
      <c r="K22" s="299"/>
      <c r="L22" s="299"/>
      <c r="M22" s="299"/>
      <c r="N22" s="299"/>
      <c r="O22" s="299"/>
      <c r="P22" s="299"/>
      <c r="Q22" s="300"/>
      <c r="R22" s="294" t="s">
        <v>45</v>
      </c>
      <c r="S22" s="299"/>
      <c r="T22" s="301">
        <f>IF(入力!AT7="","",入力!AT7)</f>
        <v>30</v>
      </c>
      <c r="U22" s="302"/>
      <c r="V22" s="303"/>
      <c r="W22" s="294" t="s">
        <v>46</v>
      </c>
      <c r="X22" s="294"/>
      <c r="Y22" s="294"/>
      <c r="Z22" s="14" t="s">
        <v>72</v>
      </c>
      <c r="AA22" s="15"/>
      <c r="AB22" s="299" t="str">
        <f>IF(入力!R7="","",入力!R7)</f>
        <v>263</v>
      </c>
      <c r="AC22" s="299"/>
      <c r="AD22" s="299"/>
      <c r="AE22" s="299"/>
      <c r="AF22" s="16" t="s">
        <v>73</v>
      </c>
      <c r="AG22" s="299" t="str">
        <f>IF(入力!W7="","",入力!W7)</f>
        <v>0043</v>
      </c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300"/>
      <c r="AU22" s="294" t="s">
        <v>47</v>
      </c>
      <c r="AV22" s="299"/>
      <c r="AW22" s="299"/>
      <c r="AX22" s="17" t="s">
        <v>74</v>
      </c>
      <c r="AY22" s="299" t="str">
        <f>IF(入力!AL7="","",入力!AL7)</f>
        <v>090</v>
      </c>
      <c r="AZ22" s="299"/>
      <c r="BA22" s="299"/>
      <c r="BB22" s="299"/>
      <c r="BC22" s="299"/>
      <c r="BD22" s="299"/>
      <c r="BE22" s="299"/>
      <c r="BF22" s="18" t="s">
        <v>75</v>
      </c>
    </row>
    <row r="23" spans="3:58" ht="19.5" customHeight="1">
      <c r="C23" s="382" t="s">
        <v>48</v>
      </c>
      <c r="D23" s="308"/>
      <c r="E23" s="308"/>
      <c r="F23" s="308"/>
      <c r="G23" s="328"/>
      <c r="H23" s="357" t="str">
        <f>IF(入力!C8="","",入力!C8&amp;"　"&amp;入力!E8)</f>
        <v>竹内　準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8"/>
      <c r="S23" s="308"/>
      <c r="T23" s="304"/>
      <c r="U23" s="305"/>
      <c r="V23" s="306"/>
      <c r="W23" s="295"/>
      <c r="X23" s="295"/>
      <c r="Y23" s="295"/>
      <c r="Z23" s="341" t="str">
        <f>IF(入力!P8="","",入力!P8)</f>
        <v>千葉市稲毛区小仲台6-32-7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92"/>
      <c r="AU23" s="308"/>
      <c r="AV23" s="308"/>
      <c r="AW23" s="308"/>
      <c r="AX23" s="309" t="str">
        <f>IF(入力!AK8="","",入力!AK8)</f>
        <v>3768</v>
      </c>
      <c r="AY23" s="308"/>
      <c r="AZ23" s="308"/>
      <c r="BA23" s="308"/>
      <c r="BB23" s="19" t="s">
        <v>76</v>
      </c>
      <c r="BC23" s="308" t="str">
        <f>IF(入力!AP8="","",入力!AP8)</f>
        <v>3483</v>
      </c>
      <c r="BD23" s="308"/>
      <c r="BE23" s="308"/>
      <c r="BF23" s="310"/>
    </row>
    <row r="24" spans="3:58" ht="12" customHeight="1">
      <c r="C24" s="388" t="s">
        <v>77</v>
      </c>
      <c r="D24" s="389"/>
      <c r="E24" s="389"/>
      <c r="F24" s="389"/>
      <c r="G24" s="390"/>
      <c r="H24" s="391" t="str">
        <f>IF(入力!C9="","",入力!C9&amp;"　"&amp;入力!E9)</f>
        <v>タケウチ　マリナ</v>
      </c>
      <c r="I24" s="299"/>
      <c r="J24" s="299"/>
      <c r="K24" s="299"/>
      <c r="L24" s="299"/>
      <c r="M24" s="299"/>
      <c r="N24" s="299"/>
      <c r="O24" s="299"/>
      <c r="P24" s="299"/>
      <c r="Q24" s="300"/>
      <c r="R24" s="294" t="s">
        <v>45</v>
      </c>
      <c r="S24" s="299"/>
      <c r="T24" s="301">
        <f>IF(入力!AT9="","",入力!AT9)</f>
        <v>26</v>
      </c>
      <c r="U24" s="302"/>
      <c r="V24" s="303"/>
      <c r="W24" s="294" t="s">
        <v>46</v>
      </c>
      <c r="X24" s="294"/>
      <c r="Y24" s="294"/>
      <c r="Z24" s="14" t="s">
        <v>72</v>
      </c>
      <c r="AA24" s="15"/>
      <c r="AB24" s="299" t="str">
        <f>IF(入力!R9="","",入力!R9)</f>
        <v>263</v>
      </c>
      <c r="AC24" s="299"/>
      <c r="AD24" s="299"/>
      <c r="AE24" s="299"/>
      <c r="AF24" s="16" t="s">
        <v>73</v>
      </c>
      <c r="AG24" s="299" t="str">
        <f>IF(入力!W9="","",入力!W9)</f>
        <v>0043</v>
      </c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300"/>
      <c r="AU24" s="294" t="s">
        <v>47</v>
      </c>
      <c r="AV24" s="299"/>
      <c r="AW24" s="299"/>
      <c r="AX24" s="17" t="s">
        <v>74</v>
      </c>
      <c r="AY24" s="299" t="str">
        <f>IF(入力!AL9="","",入力!AL9)</f>
        <v>080</v>
      </c>
      <c r="AZ24" s="299"/>
      <c r="BA24" s="299"/>
      <c r="BB24" s="299"/>
      <c r="BC24" s="299"/>
      <c r="BD24" s="299"/>
      <c r="BE24" s="299"/>
      <c r="BF24" s="18" t="s">
        <v>75</v>
      </c>
    </row>
    <row r="25" spans="3:58" ht="19.5" customHeight="1">
      <c r="C25" s="382" t="s">
        <v>78</v>
      </c>
      <c r="D25" s="308"/>
      <c r="E25" s="308"/>
      <c r="F25" s="308"/>
      <c r="G25" s="328"/>
      <c r="H25" s="357" t="str">
        <f>IF(入力!C10="","",入力!C10&amp;"　"&amp;入力!E10)</f>
        <v>竹内　真里奈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8"/>
      <c r="S25" s="308"/>
      <c r="T25" s="304"/>
      <c r="U25" s="305"/>
      <c r="V25" s="306"/>
      <c r="W25" s="295"/>
      <c r="X25" s="295"/>
      <c r="Y25" s="295"/>
      <c r="Z25" s="341" t="str">
        <f>IF(入力!P10="","",入力!P10)</f>
        <v>千葉市稲毛区小仲台6-32-7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92"/>
      <c r="AU25" s="308"/>
      <c r="AV25" s="308"/>
      <c r="AW25" s="308"/>
      <c r="AX25" s="309" t="str">
        <f>IF(入力!AK10="","",入力!AK10)</f>
        <v>6029</v>
      </c>
      <c r="AY25" s="308"/>
      <c r="AZ25" s="308"/>
      <c r="BA25" s="308"/>
      <c r="BB25" s="19" t="s">
        <v>76</v>
      </c>
      <c r="BC25" s="308" t="str">
        <f>IF(入力!AP10="","",入力!AP10)</f>
        <v>1677</v>
      </c>
      <c r="BD25" s="308"/>
      <c r="BE25" s="308"/>
      <c r="BF25" s="310"/>
    </row>
    <row r="26" spans="3:58" ht="12" customHeight="1">
      <c r="C26" s="388" t="s">
        <v>71</v>
      </c>
      <c r="D26" s="389"/>
      <c r="E26" s="389"/>
      <c r="F26" s="389"/>
      <c r="G26" s="390"/>
      <c r="H26" s="391" t="str">
        <f>IF(入力!C11="","",入力!C11&amp;"　"&amp;入力!E11)</f>
        <v>カマタ　ヒデキ</v>
      </c>
      <c r="I26" s="299"/>
      <c r="J26" s="299"/>
      <c r="K26" s="299"/>
      <c r="L26" s="299"/>
      <c r="M26" s="299"/>
      <c r="N26" s="299"/>
      <c r="O26" s="299"/>
      <c r="P26" s="299"/>
      <c r="Q26" s="300"/>
      <c r="R26" s="294" t="s">
        <v>45</v>
      </c>
      <c r="S26" s="299"/>
      <c r="T26" s="301">
        <f>IF(入力!AT11="","",入力!AT11)</f>
        <v>45</v>
      </c>
      <c r="U26" s="302"/>
      <c r="V26" s="303"/>
      <c r="W26" s="294" t="s">
        <v>46</v>
      </c>
      <c r="X26" s="294"/>
      <c r="Y26" s="294"/>
      <c r="Z26" s="14" t="s">
        <v>72</v>
      </c>
      <c r="AA26" s="15"/>
      <c r="AB26" s="299" t="str">
        <f>IF(入力!R11="","",入力!R11)</f>
        <v>263</v>
      </c>
      <c r="AC26" s="299"/>
      <c r="AD26" s="299"/>
      <c r="AE26" s="299"/>
      <c r="AF26" s="16" t="s">
        <v>73</v>
      </c>
      <c r="AG26" s="299" t="str">
        <f>IF(入力!W11="","",入力!W11)</f>
        <v>0054</v>
      </c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300"/>
      <c r="AU26" s="294" t="s">
        <v>47</v>
      </c>
      <c r="AV26" s="299"/>
      <c r="AW26" s="299"/>
      <c r="AX26" s="17" t="s">
        <v>74</v>
      </c>
      <c r="AY26" s="299" t="str">
        <f>IF(入力!AL11="","",入力!AL11)</f>
        <v>090</v>
      </c>
      <c r="AZ26" s="299"/>
      <c r="BA26" s="299"/>
      <c r="BB26" s="299"/>
      <c r="BC26" s="299"/>
      <c r="BD26" s="299"/>
      <c r="BE26" s="299"/>
      <c r="BF26" s="18" t="s">
        <v>75</v>
      </c>
    </row>
    <row r="27" spans="3:58" ht="19.5" customHeight="1">
      <c r="C27" s="382" t="s">
        <v>79</v>
      </c>
      <c r="D27" s="308"/>
      <c r="E27" s="308"/>
      <c r="F27" s="308"/>
      <c r="G27" s="328"/>
      <c r="H27" s="357" t="str">
        <f>IF(入力!C12="","",入力!C12&amp;"　"&amp;入力!E12)</f>
        <v>鎌田　英樹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8"/>
      <c r="S27" s="308"/>
      <c r="T27" s="304"/>
      <c r="U27" s="305"/>
      <c r="V27" s="306"/>
      <c r="W27" s="295"/>
      <c r="X27" s="295"/>
      <c r="Y27" s="295"/>
      <c r="Z27" s="341" t="str">
        <f>IF(入力!P12="","",入力!P12)</f>
        <v>千葉市稲毛区宮野木町2138-3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92"/>
      <c r="AU27" s="308"/>
      <c r="AV27" s="308"/>
      <c r="AW27" s="308"/>
      <c r="AX27" s="309" t="str">
        <f>IF(入力!AK12="","",入力!AK12)</f>
        <v>8348</v>
      </c>
      <c r="AY27" s="308"/>
      <c r="AZ27" s="308"/>
      <c r="BA27" s="308"/>
      <c r="BB27" s="19" t="s">
        <v>76</v>
      </c>
      <c r="BC27" s="308" t="str">
        <f>IF(入力!AP12="","",入力!AP12)</f>
        <v>0677</v>
      </c>
      <c r="BD27" s="308"/>
      <c r="BE27" s="308"/>
      <c r="BF27" s="310"/>
    </row>
    <row r="28" spans="3:58" ht="12" customHeight="1">
      <c r="C28" s="388" t="s">
        <v>71</v>
      </c>
      <c r="D28" s="389"/>
      <c r="E28" s="389"/>
      <c r="F28" s="389"/>
      <c r="G28" s="390"/>
      <c r="H28" s="391" t="str">
        <f>IF(入力!C15="","",入力!C15&amp;"　"&amp;入力!E15)</f>
        <v>タケウチ　ジュン</v>
      </c>
      <c r="I28" s="299"/>
      <c r="J28" s="299"/>
      <c r="K28" s="299"/>
      <c r="L28" s="299"/>
      <c r="M28" s="299"/>
      <c r="N28" s="299"/>
      <c r="O28" s="299"/>
      <c r="P28" s="299"/>
      <c r="Q28" s="300"/>
      <c r="R28" s="294" t="s">
        <v>45</v>
      </c>
      <c r="S28" s="299"/>
      <c r="T28" s="301">
        <f>IF(入力!AT15="","",入力!AT15)</f>
        <v>30</v>
      </c>
      <c r="U28" s="302"/>
      <c r="V28" s="303"/>
      <c r="W28" s="294" t="s">
        <v>46</v>
      </c>
      <c r="X28" s="294"/>
      <c r="Y28" s="294"/>
      <c r="Z28" s="14" t="s">
        <v>72</v>
      </c>
      <c r="AA28" s="15"/>
      <c r="AB28" s="299" t="str">
        <f>IF(入力!R15="","",入力!R15)</f>
        <v>263</v>
      </c>
      <c r="AC28" s="299"/>
      <c r="AD28" s="299"/>
      <c r="AE28" s="299"/>
      <c r="AF28" s="16" t="s">
        <v>73</v>
      </c>
      <c r="AG28" s="299" t="str">
        <f>IF(入力!W15="","",入力!W15)</f>
        <v>00043</v>
      </c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300"/>
      <c r="AU28" s="294" t="s">
        <v>47</v>
      </c>
      <c r="AV28" s="299"/>
      <c r="AW28" s="299"/>
      <c r="AX28" s="17" t="s">
        <v>74</v>
      </c>
      <c r="AY28" s="299" t="str">
        <f>IF(入力!AL15="","",入力!AL15)</f>
        <v>090</v>
      </c>
      <c r="AZ28" s="299"/>
      <c r="BA28" s="299"/>
      <c r="BB28" s="299"/>
      <c r="BC28" s="299"/>
      <c r="BD28" s="299"/>
      <c r="BE28" s="299"/>
      <c r="BF28" s="18" t="s">
        <v>75</v>
      </c>
    </row>
    <row r="29" spans="3:58" ht="19.5" customHeight="1" thickBot="1">
      <c r="C29" s="385" t="s">
        <v>49</v>
      </c>
      <c r="D29" s="386"/>
      <c r="E29" s="386"/>
      <c r="F29" s="386"/>
      <c r="G29" s="387"/>
      <c r="H29" s="397" t="str">
        <f>IF(入力!C16="","",入力!C16&amp;"　"&amp;入力!E16)</f>
        <v>竹内　準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86"/>
      <c r="S29" s="386"/>
      <c r="T29" s="394"/>
      <c r="U29" s="395"/>
      <c r="V29" s="396"/>
      <c r="W29" s="393"/>
      <c r="X29" s="393"/>
      <c r="Y29" s="393"/>
      <c r="Z29" s="410" t="str">
        <f>IF(入力!P16="","",入力!P16)</f>
        <v>千葉市稲毛区小仲台6-32-7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86"/>
      <c r="AV29" s="386"/>
      <c r="AW29" s="386"/>
      <c r="AX29" s="413" t="str">
        <f>IF(入力!AK16="","",入力!AK16)</f>
        <v>3768</v>
      </c>
      <c r="AY29" s="386"/>
      <c r="AZ29" s="386"/>
      <c r="BA29" s="386"/>
      <c r="BB29" s="73" t="s">
        <v>76</v>
      </c>
      <c r="BC29" s="386" t="str">
        <f>IF(入力!AP16="","",入力!AP16)</f>
        <v>3483</v>
      </c>
      <c r="BD29" s="386"/>
      <c r="BE29" s="386"/>
      <c r="BF29" s="41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>
      <c r="C34" s="428" t="str">
        <f>IF(入力!B25="","",入力!B25)</f>
        <v>①</v>
      </c>
      <c r="D34" s="429"/>
      <c r="E34" s="430"/>
      <c r="F34" s="415" t="str">
        <f>IF(入力!C26="","",入力!C25&amp;"　"&amp;入力!E25&amp;"
"&amp;入力!C26&amp;"　"&amp;入力!E26)</f>
        <v>ウエハラ　コトナ
上原　古都奈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>
        <f>IF(入力!G25="","",入力!G25)</f>
        <v>5</v>
      </c>
      <c r="R34" s="403"/>
      <c r="S34" s="404"/>
      <c r="T34" s="421" t="str">
        <f>IF(入力!I25="","",入力!I25)</f>
        <v>千草台小学校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516978425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154</v>
      </c>
      <c r="BA34" s="403"/>
      <c r="BB34" s="403"/>
      <c r="BC34" s="403"/>
      <c r="BD34" s="403"/>
      <c r="BE34" s="403"/>
      <c r="BF34" s="408"/>
    </row>
    <row r="35" spans="3:58" ht="15" customHeight="1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カワサキ　ヒメカ
川﨑　姫華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>
        <f>IF(入力!G27="","",入力!G27)</f>
        <v>5</v>
      </c>
      <c r="R36" s="403"/>
      <c r="S36" s="404"/>
      <c r="T36" s="421" t="str">
        <f>IF(入力!I27="","",入力!I27)</f>
        <v>園生小学校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514347681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153</v>
      </c>
      <c r="BA36" s="403"/>
      <c r="BB36" s="403"/>
      <c r="BC36" s="403"/>
      <c r="BD36" s="403"/>
      <c r="BE36" s="403"/>
      <c r="BF36" s="408"/>
    </row>
    <row r="37" spans="3:58" ht="15" customHeight="1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オカムラ　リノ
岡村　梨乃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>
        <f>IF(入力!G29="","",入力!G29)</f>
        <v>5</v>
      </c>
      <c r="R38" s="403"/>
      <c r="S38" s="404"/>
      <c r="T38" s="421" t="str">
        <f>IF(入力!I29="","",入力!I29)</f>
        <v>園生小学校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515906958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135</v>
      </c>
      <c r="BA38" s="403"/>
      <c r="BB38" s="403"/>
      <c r="BC38" s="403"/>
      <c r="BD38" s="403"/>
      <c r="BE38" s="403"/>
      <c r="BF38" s="408"/>
    </row>
    <row r="39" spans="3:58" ht="15" customHeight="1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カトウ　ルナ
加藤　瑠菜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>
        <f>IF(入力!G31="","",入力!G31)</f>
        <v>5</v>
      </c>
      <c r="R40" s="403"/>
      <c r="S40" s="404"/>
      <c r="T40" s="421" t="str">
        <f>IF(入力!I31="","",入力!I31)</f>
        <v>朝日ケ丘小学校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518627843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151</v>
      </c>
      <c r="BA40" s="403"/>
      <c r="BB40" s="403"/>
      <c r="BC40" s="403"/>
      <c r="BD40" s="403"/>
      <c r="BE40" s="403"/>
      <c r="BF40" s="408"/>
    </row>
    <row r="41" spans="3:58" ht="15" customHeight="1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オオツ　トウコ
大津　叶子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>
        <f>IF(入力!G33="","",入力!G33)</f>
        <v>5</v>
      </c>
      <c r="R42" s="403"/>
      <c r="S42" s="404"/>
      <c r="T42" s="421" t="str">
        <f>IF(入力!I33="","",入力!I33)</f>
        <v>宮野木小学校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519687907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145</v>
      </c>
      <c r="BA42" s="403"/>
      <c r="BB42" s="403"/>
      <c r="BC42" s="403"/>
      <c r="BD42" s="403"/>
      <c r="BE42" s="403"/>
      <c r="BF42" s="408"/>
    </row>
    <row r="43" spans="3:58" ht="15" customHeight="1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スズ　チヒロ
鈴　千裕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>
        <f>IF(入力!G35="","",入力!G35)</f>
        <v>3</v>
      </c>
      <c r="R44" s="403"/>
      <c r="S44" s="404"/>
      <c r="T44" s="421" t="str">
        <f>IF(入力!I35="","",入力!I35)</f>
        <v>園生小学校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518628116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148</v>
      </c>
      <c r="BA44" s="403"/>
      <c r="BB44" s="403"/>
      <c r="BC44" s="403"/>
      <c r="BD44" s="403"/>
      <c r="BE44" s="403"/>
      <c r="BF44" s="408"/>
    </row>
    <row r="45" spans="3:58" ht="15" customHeight="1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ババ　ナズナ
馬場　なずな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>
        <f>IF(入力!G37="","",入力!G37)</f>
        <v>3</v>
      </c>
      <c r="R46" s="403"/>
      <c r="S46" s="404"/>
      <c r="T46" s="421" t="str">
        <f>IF(入力!I37="","",入力!I37)</f>
        <v>小中台南小学校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518628062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139</v>
      </c>
      <c r="BA46" s="403"/>
      <c r="BB46" s="403"/>
      <c r="BC46" s="403"/>
      <c r="BD46" s="403"/>
      <c r="BE46" s="403"/>
      <c r="BF46" s="408"/>
    </row>
    <row r="47" spans="3:58" ht="15" customHeight="1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ヨツヤ　ラン
四家　蘭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>
        <f>IF(入力!G39="","",入力!G39)</f>
        <v>3</v>
      </c>
      <c r="R48" s="403"/>
      <c r="S48" s="404"/>
      <c r="T48" s="421" t="str">
        <f>IF(入力!I39="","",入力!I39)</f>
        <v>園生小学校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518628444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141</v>
      </c>
      <c r="BA48" s="403"/>
      <c r="BB48" s="403"/>
      <c r="BC48" s="403"/>
      <c r="BD48" s="403"/>
      <c r="BE48" s="403"/>
      <c r="BF48" s="408"/>
    </row>
    <row r="49" spans="3:58" ht="15" customHeight="1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>
      <c r="C50" s="428">
        <f>IF(入力!B41="","",入力!B41)</f>
        <v>9</v>
      </c>
      <c r="D50" s="429"/>
      <c r="E50" s="430"/>
      <c r="F50" s="415" t="str">
        <f>IF(入力!C42="","",入力!C41&amp;"　"&amp;入力!E41&amp;"
"&amp;入力!C42&amp;"　"&amp;入力!E42)</f>
        <v>タケモト　アヤメ
竹本　彩芽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>
        <f>IF(入力!G41="","",入力!G41)</f>
        <v>2</v>
      </c>
      <c r="R50" s="403"/>
      <c r="S50" s="404"/>
      <c r="T50" s="421" t="str">
        <f>IF(入力!I41="","",入力!I41)</f>
        <v>小中台南小学校</v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>
        <f>IF(入力!M41="","",入力!M41)</f>
        <v>518850371</v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>
        <f>IF(入力!P41="","",入力!P41)</f>
        <v>125</v>
      </c>
      <c r="BA50" s="403"/>
      <c r="BB50" s="403"/>
      <c r="BC50" s="403"/>
      <c r="BD50" s="403"/>
      <c r="BE50" s="403"/>
      <c r="BF50" s="408"/>
    </row>
    <row r="51" spans="3:58" ht="15" customHeight="1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>
      <c r="C52" s="428">
        <f>IF(入力!B43="","",入力!B43)</f>
        <v>10</v>
      </c>
      <c r="D52" s="429"/>
      <c r="E52" s="430"/>
      <c r="F52" s="415" t="str">
        <f>IF(入力!C44="","",入力!C43&amp;"　"&amp;入力!E43&amp;"
"&amp;入力!C44&amp;"　"&amp;入力!E44)</f>
        <v>ウスイ　ミク
臼井　美空</v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>
        <f>IF(入力!G43="","",入力!G43)</f>
        <v>2</v>
      </c>
      <c r="R52" s="403"/>
      <c r="S52" s="404"/>
      <c r="T52" s="421" t="str">
        <f>IF(入力!I43="","",入力!I43)</f>
        <v>園生小学校</v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>
        <f>IF(入力!M43="","",入力!M43)</f>
        <v>518850372</v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>
        <f>IF(入力!P43="","",入力!P43)</f>
        <v>129</v>
      </c>
      <c r="BA52" s="403"/>
      <c r="BB52" s="403"/>
      <c r="BC52" s="403"/>
      <c r="BD52" s="403"/>
      <c r="BE52" s="403"/>
      <c r="BF52" s="408"/>
    </row>
    <row r="53" spans="3:58" ht="15" customHeight="1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>
      <c r="C54" s="428">
        <f>IF(入力!B45="","",入力!B45)</f>
        <v>11</v>
      </c>
      <c r="D54" s="429"/>
      <c r="E54" s="430"/>
      <c r="F54" s="415" t="str">
        <f>IF(入力!C46="","",入力!C45&amp;"　"&amp;入力!E45&amp;"
"&amp;入力!C46&amp;"　"&amp;入力!E46)</f>
        <v>オガサワラ　サヤカ
小笠原　さやか</v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>
        <f>IF(入力!G45="","",入力!G45)</f>
        <v>2</v>
      </c>
      <c r="R54" s="403"/>
      <c r="S54" s="404"/>
      <c r="T54" s="421" t="str">
        <f>IF(入力!I45="","",入力!I45)</f>
        <v>小中台南小学校</v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>
        <f>IF(入力!M45="","",入力!M45)</f>
        <v>518850373</v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>
        <f>IF(入力!P45="","",入力!P45)</f>
        <v>132</v>
      </c>
      <c r="BA54" s="403"/>
      <c r="BB54" s="403"/>
      <c r="BC54" s="403"/>
      <c r="BD54" s="403"/>
      <c r="BE54" s="403"/>
      <c r="BF54" s="408"/>
    </row>
    <row r="55" spans="3:58" ht="15" customHeight="1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>
      <c r="C56" s="428">
        <f>IF(入力!B47="","",入力!B47)</f>
        <v>12</v>
      </c>
      <c r="D56" s="429"/>
      <c r="E56" s="430"/>
      <c r="F56" s="415" t="str">
        <f>IF(入力!C48="","",入力!C47&amp;"　"&amp;入力!E47&amp;"
"&amp;入力!C48&amp;"　"&amp;入力!E48)</f>
        <v/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 t="str">
        <f>IF(入力!G47="","",入力!G47)</f>
        <v/>
      </c>
      <c r="R56" s="403"/>
      <c r="S56" s="404"/>
      <c r="T56" s="421" t="str">
        <f>IF(入力!I47="","",入力!I47)</f>
        <v/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 t="str">
        <f>IF(入力!M47="","",入力!M47)</f>
        <v/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 t="str">
        <f>IF(入力!P47="","",入力!P47)</f>
        <v/>
      </c>
      <c r="BA56" s="403"/>
      <c r="BB56" s="403"/>
      <c r="BC56" s="403"/>
      <c r="BD56" s="403"/>
      <c r="BE56" s="403"/>
      <c r="BF56" s="408"/>
    </row>
    <row r="57" spans="3:58" ht="15" customHeight="1" thickBot="1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55" customHeight="1">
      <c r="A2" s="275" t="s">
        <v>0</v>
      </c>
      <c r="B2" s="275"/>
      <c r="C2" s="278" t="str">
        <f>IF(入力!C3="","",入力!C3)</f>
        <v>てっぺん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5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434147114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竹内　準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510696283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5" customHeight="1">
      <c r="A9" s="275" t="s">
        <v>19</v>
      </c>
      <c r="B9" s="275"/>
      <c r="C9" s="287" t="str">
        <f>IF(入力!C10="","",入力!C10&amp;"　"&amp;入力!E10)</f>
        <v>竹内　真里奈</v>
      </c>
      <c r="D9" s="288"/>
      <c r="E9" s="288"/>
      <c r="F9" s="288"/>
      <c r="G9" s="277">
        <f>IF(入力!G9="","",入力!G9)</f>
        <v>518736231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5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5" customHeight="1">
      <c r="A11" s="275" t="s">
        <v>20</v>
      </c>
      <c r="B11" s="275"/>
      <c r="C11" s="287" t="str">
        <f>IF(入力!C12="","",入力!C12&amp;"　"&amp;入力!E12)</f>
        <v>鎌田　英樹</v>
      </c>
      <c r="D11" s="288"/>
      <c r="E11" s="288"/>
      <c r="F11" s="288"/>
      <c r="G11" s="277">
        <f>IF(入力!G11="","",入力!G11)</f>
        <v>500867652</v>
      </c>
      <c r="H11" s="277"/>
      <c r="I11" s="277"/>
      <c r="J11" s="277">
        <f>IF(入力!J11="","",入力!J11)</f>
        <v>283050</v>
      </c>
      <c r="K11" s="277"/>
      <c r="L11" s="277"/>
      <c r="M11" s="277" t="str">
        <f>IF(入力!M11="","",入力!M11)</f>
        <v/>
      </c>
      <c r="N11" s="277"/>
      <c r="O11" s="277"/>
    </row>
    <row r="12" spans="1:15" ht="14.5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竹内　準</v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竹内　準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55" customHeight="1">
      <c r="A17" s="275" t="s">
        <v>6</v>
      </c>
      <c r="B17" s="275"/>
      <c r="C17" s="278" t="str">
        <f>IF(入力!C17="","",入力!C17&amp;"　"&amp;入力!E17)</f>
        <v>千葉市稲毛区小仲台6-32-7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5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55" customHeight="1">
      <c r="A19" s="275" t="s">
        <v>7</v>
      </c>
      <c r="B19" s="275"/>
      <c r="C19" s="278" t="str">
        <f>IF(入力!C19="","",入力!C19&amp;"　"&amp;入力!E19)</f>
        <v>090-3768-3483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5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55" customHeight="1">
      <c r="A21" s="275" t="s">
        <v>8</v>
      </c>
      <c r="B21" s="275"/>
      <c r="C21" s="278" t="str">
        <f>IF(入力!C21="","",入力!C21&amp;"－"&amp;入力!E21&amp;"－"&amp;入力!G21)</f>
        <v>90－3768－3483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5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上原　古都奈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千草台小学校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516978425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川﨑　姫華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園生小学校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514347681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岡村　梨乃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園生小学校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515906958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加藤　瑠菜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朝日ケ丘小学校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518627843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大津　叶子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宮野木小学校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519687907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鈴　千裕</v>
      </c>
      <c r="D35" s="288"/>
      <c r="E35" s="288"/>
      <c r="F35" s="288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園生小学校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518628116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馬場　なずな</v>
      </c>
      <c r="D37" s="288"/>
      <c r="E37" s="288"/>
      <c r="F37" s="288"/>
      <c r="G37" s="275">
        <f>IF(入力!G37="","",入力!G37)</f>
        <v>3</v>
      </c>
      <c r="H37" s="275" t="str">
        <f>IF(入力!H37="","",入力!H37)</f>
        <v/>
      </c>
      <c r="I37" s="275" t="str">
        <f>IF(入力!I37="","",入力!I37)</f>
        <v>小中台南小学校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518628062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四家　蘭</v>
      </c>
      <c r="D39" s="288"/>
      <c r="E39" s="288"/>
      <c r="F39" s="288"/>
      <c r="G39" s="275">
        <f>IF(入力!G39="","",入力!G39)</f>
        <v>3</v>
      </c>
      <c r="H39" s="275" t="str">
        <f>IF(入力!H39="","",入力!H39)</f>
        <v/>
      </c>
      <c r="I39" s="275" t="str">
        <f>IF(入力!I39="","",入力!I39)</f>
        <v>園生小学校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518628444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竹本　彩芽</v>
      </c>
      <c r="D41" s="288"/>
      <c r="E41" s="288"/>
      <c r="F41" s="288"/>
      <c r="G41" s="275">
        <f>IF(入力!G41="","",入力!G41)</f>
        <v>2</v>
      </c>
      <c r="H41" s="275" t="str">
        <f>IF(入力!H41="","",入力!H41)</f>
        <v/>
      </c>
      <c r="I41" s="275" t="str">
        <f>IF(入力!I41="","",入力!I41)</f>
        <v>小中台南小学校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518850371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臼井　美空</v>
      </c>
      <c r="D43" s="288"/>
      <c r="E43" s="288"/>
      <c r="F43" s="288"/>
      <c r="G43" s="275">
        <f>IF(入力!G43="","",入力!G43)</f>
        <v>2</v>
      </c>
      <c r="H43" s="275" t="str">
        <f>IF(入力!H43="","",入力!H43)</f>
        <v/>
      </c>
      <c r="I43" s="275" t="str">
        <f>IF(入力!I43="","",入力!I43)</f>
        <v>園生小学校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518850372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小笠原　さやか</v>
      </c>
      <c r="D45" s="288"/>
      <c r="E45" s="288"/>
      <c r="F45" s="288"/>
      <c r="G45" s="275">
        <f>IF(入力!G45="","",入力!G45)</f>
        <v>2</v>
      </c>
      <c r="H45" s="275" t="str">
        <f>IF(入力!H45="","",入力!H45)</f>
        <v/>
      </c>
      <c r="I45" s="275" t="str">
        <f>IF(入力!I45="","",入力!I45)</f>
        <v>小中台南小学校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518850373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="55" zoomScaleNormal="100" zoomScaleSheetLayoutView="55" workbookViewId="0">
      <selection activeCell="I47" sqref="I47:L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55" customHeight="1">
      <c r="A2" s="275" t="s">
        <v>0</v>
      </c>
      <c r="B2" s="275"/>
      <c r="C2" s="278" t="str">
        <f>IF(入力!C3="","",入力!C3)</f>
        <v>てっぺん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5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434147114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竹内　準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510696283</v>
      </c>
      <c r="H7" s="277"/>
      <c r="I7" s="277"/>
      <c r="J7" s="277" t="str">
        <f>IF(入力!J7="","",入力!J7)</f>
        <v/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55" customHeight="1">
      <c r="A9" s="275" t="s">
        <v>19</v>
      </c>
      <c r="B9" s="275"/>
      <c r="C9" s="287" t="str">
        <f>IF(入力!C10="","",入力!C10&amp;"　"&amp;入力!E10)</f>
        <v>竹内　真里奈</v>
      </c>
      <c r="D9" s="288"/>
      <c r="E9" s="288"/>
      <c r="F9" s="288"/>
      <c r="G9" s="277">
        <f>IF(入力!G9="","",入力!G9)</f>
        <v>518736231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5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55" customHeight="1">
      <c r="A11" s="275" t="s">
        <v>20</v>
      </c>
      <c r="B11" s="275"/>
      <c r="C11" s="287" t="str">
        <f>IF(入力!C12="","",入力!C12&amp;"　"&amp;入力!E12)</f>
        <v>鎌田　英樹</v>
      </c>
      <c r="D11" s="288"/>
      <c r="E11" s="288"/>
      <c r="F11" s="288"/>
      <c r="G11" s="277">
        <f>IF(入力!G11="","",入力!G11)</f>
        <v>500867652</v>
      </c>
      <c r="H11" s="277"/>
      <c r="I11" s="277"/>
      <c r="J11" s="277">
        <f>IF(入力!J11="","",入力!J11)</f>
        <v>283050</v>
      </c>
      <c r="K11" s="277"/>
      <c r="L11" s="277"/>
      <c r="M11" s="277" t="str">
        <f>IF(入力!M11="","",入力!M11)</f>
        <v/>
      </c>
      <c r="N11" s="277"/>
      <c r="O11" s="277"/>
    </row>
    <row r="12" spans="1:15" ht="14.5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竹内　準</v>
      </c>
      <c r="D13" s="288"/>
      <c r="E13" s="288"/>
      <c r="F13" s="288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" customHeight="1">
      <c r="A14" s="275"/>
      <c r="B14" s="275"/>
      <c r="C14" s="289"/>
      <c r="D14" s="290"/>
      <c r="E14" s="290"/>
      <c r="F14" s="290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ht="15" customHeight="1">
      <c r="A15" s="275" t="s">
        <v>5</v>
      </c>
      <c r="B15" s="275"/>
      <c r="C15" s="287" t="str">
        <f>IF(入力!C16="","",入力!C16&amp;"　"&amp;入力!E16)</f>
        <v>竹内　準</v>
      </c>
      <c r="D15" s="288"/>
      <c r="E15" s="288"/>
      <c r="F15" s="285" t="s">
        <v>22</v>
      </c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5" customHeight="1">
      <c r="A16" s="275"/>
      <c r="B16" s="275"/>
      <c r="C16" s="289"/>
      <c r="D16" s="290"/>
      <c r="E16" s="290"/>
      <c r="F16" s="286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 ht="14.55" customHeight="1">
      <c r="A17" s="275" t="s">
        <v>6</v>
      </c>
      <c r="B17" s="275"/>
      <c r="C17" s="278" t="str">
        <f>IF(入力!C17="","",入力!C17&amp;"　"&amp;入力!E17)</f>
        <v>千葉市稲毛区小仲台6-32-7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5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55" customHeight="1">
      <c r="A19" s="275" t="s">
        <v>7</v>
      </c>
      <c r="B19" s="275"/>
      <c r="C19" s="278" t="str">
        <f>IF(入力!C19="","",入力!C19&amp;"　"&amp;入力!E19)</f>
        <v>090-3768-3483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5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55" customHeight="1">
      <c r="A21" s="275" t="s">
        <v>8</v>
      </c>
      <c r="B21" s="275"/>
      <c r="C21" s="278" t="str">
        <f>IF(入力!C21="","",入力!C21&amp;"－"&amp;入力!E21&amp;"－"&amp;入力!G21)</f>
        <v>90－3768－3483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5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上原　古都奈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千草台小学校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516978425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川﨑　姫華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園生小学校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514347681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岡村　梨乃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園生小学校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515906958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加藤　瑠菜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朝日ケ丘小学校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518627843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大津　叶子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宮野木小学校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519687907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鈴　千裕</v>
      </c>
      <c r="D35" s="288"/>
      <c r="E35" s="288"/>
      <c r="F35" s="288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園生小学校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518628116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馬場　なずな</v>
      </c>
      <c r="D37" s="288"/>
      <c r="E37" s="288"/>
      <c r="F37" s="288"/>
      <c r="G37" s="275">
        <f>IF(入力!G37="","",入力!G37)</f>
        <v>3</v>
      </c>
      <c r="H37" s="275" t="str">
        <f>IF(入力!H37="","",入力!H37)</f>
        <v/>
      </c>
      <c r="I37" s="275" t="str">
        <f>IF(入力!I37="","",入力!I37)</f>
        <v>小中台南小学校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518628062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四家　蘭</v>
      </c>
      <c r="D39" s="288"/>
      <c r="E39" s="288"/>
      <c r="F39" s="288"/>
      <c r="G39" s="275">
        <f>IF(入力!G39="","",入力!G39)</f>
        <v>3</v>
      </c>
      <c r="H39" s="275" t="str">
        <f>IF(入力!H39="","",入力!H39)</f>
        <v/>
      </c>
      <c r="I39" s="275" t="str">
        <f>IF(入力!I39="","",入力!I39)</f>
        <v>園生小学校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518628444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竹本　彩芽</v>
      </c>
      <c r="D41" s="288"/>
      <c r="E41" s="288"/>
      <c r="F41" s="288"/>
      <c r="G41" s="275">
        <f>IF(入力!G41="","",入力!G41)</f>
        <v>2</v>
      </c>
      <c r="H41" s="275" t="str">
        <f>IF(入力!H41="","",入力!H41)</f>
        <v/>
      </c>
      <c r="I41" s="275" t="str">
        <f>IF(入力!I41="","",入力!I41)</f>
        <v>小中台南小学校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518850371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臼井　美空</v>
      </c>
      <c r="D43" s="288"/>
      <c r="E43" s="288"/>
      <c r="F43" s="288"/>
      <c r="G43" s="275">
        <f>IF(入力!G43="","",入力!G43)</f>
        <v>2</v>
      </c>
      <c r="H43" s="275" t="str">
        <f>IF(入力!H43="","",入力!H43)</f>
        <v/>
      </c>
      <c r="I43" s="275" t="str">
        <f>IF(入力!I43="","",入力!I43)</f>
        <v>園生小学校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518850372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小笠原　さやか</v>
      </c>
      <c r="D45" s="288"/>
      <c r="E45" s="288"/>
      <c r="F45" s="288"/>
      <c r="G45" s="275">
        <f>IF(入力!G45="","",入力!G45)</f>
        <v>2</v>
      </c>
      <c r="H45" s="275" t="str">
        <f>IF(入力!H45="","",入力!H45)</f>
        <v/>
      </c>
      <c r="I45" s="275" t="str">
        <f>IF(入力!I45="","",入力!I45)</f>
        <v>小中台南小学校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518850373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8</v>
      </c>
      <c r="J5" s="456" t="str">
        <f>IF(入力!A55="","",入力!A55)</f>
        <v>私たち『てっぺん』は千葉市稲毛区を中心に活動する小学生バレーボールチームです。新チームとして初めての県大会になるので緊張もすると思いますが、一球一球に気持ちを込めてプレーし、チーム全員で大会を楽しみたいと思います。よろしくお願いします。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22007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稲毛</v>
      </c>
      <c r="T7" s="33"/>
      <c r="U7" s="33">
        <f>IF(入力!C4="","",入力!C4)</f>
        <v>434147114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竹内</v>
      </c>
      <c r="D16" s="33" t="str">
        <f>IF(入力!E8="","",入力!E8)</f>
        <v>準</v>
      </c>
      <c r="E16" s="33" t="str">
        <f>IF(入力!C7="","",入力!C7)</f>
        <v>タケウチ</v>
      </c>
      <c r="F16" s="33" t="str">
        <f>IF(入力!E7="","",入力!E7)</f>
        <v>ジュン</v>
      </c>
      <c r="G16" s="33">
        <f>IF(入力!G7="","",入力!G7)</f>
        <v>510696283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0043</v>
      </c>
      <c r="T16" s="33" t="str">
        <f>IF(入力!P8="","",入力!P8)</f>
        <v>千葉市稲毛区小仲台6-32-7</v>
      </c>
      <c r="U16" s="33" t="str">
        <f>IF(入力!AL7="","",入力!AL7)</f>
        <v>090</v>
      </c>
      <c r="V16" s="33" t="str">
        <f>IF(入力!AK8="","",入力!AK8)</f>
        <v>3768</v>
      </c>
      <c r="W16" s="33" t="str">
        <f>IF(入力!AP8="","",入力!AP8)</f>
        <v>3483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竹内</v>
      </c>
      <c r="D17" s="33" t="str">
        <f>IF(入力!E10="","",入力!E10)</f>
        <v>真里奈</v>
      </c>
      <c r="E17" s="33" t="str">
        <f>IF(入力!C9="","",入力!C9)</f>
        <v>タケウチ</v>
      </c>
      <c r="F17" s="33" t="str">
        <f>IF(入力!E9="","",入力!E9)</f>
        <v>マリナ</v>
      </c>
      <c r="G17" s="33">
        <f>IF(入力!G9="","",入力!G9)</f>
        <v>518736231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0043</v>
      </c>
      <c r="T17" s="33" t="str">
        <f>IF(入力!P10="","",入力!P10)</f>
        <v>千葉市稲毛区小仲台6-32-7</v>
      </c>
      <c r="U17" s="33" t="str">
        <f>IF(入力!AL9="","",入力!AL9)</f>
        <v>080</v>
      </c>
      <c r="V17" s="33" t="str">
        <f>IF(入力!AK10="","",入力!AK10)</f>
        <v>6029</v>
      </c>
      <c r="W17" s="33" t="str">
        <f>IF(入力!AP10="","",入力!AP10)</f>
        <v>1677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鎌田</v>
      </c>
      <c r="D20" s="33" t="str">
        <f>IF(入力!E12="","",入力!E12)</f>
        <v>英樹</v>
      </c>
      <c r="E20" s="33" t="str">
        <f>IF(入力!C11="","",入力!C11)</f>
        <v>カマタ</v>
      </c>
      <c r="F20" s="33" t="str">
        <f>IF(入力!E11="","",入力!E11)</f>
        <v>ヒデキ</v>
      </c>
      <c r="G20" s="33">
        <f>IF(入力!G11="","",入力!G11)</f>
        <v>500867652</v>
      </c>
      <c r="H20" s="33">
        <f>IF(入力!J11="","",入力!J11)</f>
        <v>283050</v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0054</v>
      </c>
      <c r="T20" s="33" t="str">
        <f>IF(入力!P12="","",入力!P12)</f>
        <v>千葉市稲毛区宮野木町2138-3</v>
      </c>
      <c r="U20" s="33" t="str">
        <f>IF(入力!AL11="","",入力!AL11)</f>
        <v>090</v>
      </c>
      <c r="V20" s="33" t="str">
        <f>IF(入力!AK12="","",入力!AK12)</f>
        <v>8348</v>
      </c>
      <c r="W20" s="33" t="str">
        <f>IF(入力!AP12="","",入力!AP12)</f>
        <v>0677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竹内</v>
      </c>
      <c r="D22" s="33" t="str">
        <f>IF(入力!E16="","",入力!E16)</f>
        <v>準</v>
      </c>
      <c r="E22" s="33" t="str">
        <f>IF(入力!C15="","",入力!C15)</f>
        <v>タケウチ</v>
      </c>
      <c r="F22" s="33" t="str">
        <f>IF(入力!E15="","",入力!E15)</f>
        <v>ジュン</v>
      </c>
      <c r="G22" s="33"/>
      <c r="H22" s="33"/>
      <c r="I22" s="33"/>
      <c r="J22" s="33"/>
      <c r="K22" s="33"/>
      <c r="L22" s="33">
        <f>IF(入力!AT15="","",入力!AT15)</f>
        <v>30</v>
      </c>
      <c r="M22" s="33"/>
      <c r="N22" s="33">
        <f>IF(入力!C21="","",入力!C21)</f>
        <v>90</v>
      </c>
      <c r="O22" s="33">
        <f>IF(入力!E21="","",入力!E21)</f>
        <v>3768</v>
      </c>
      <c r="P22" s="33">
        <f>IF(入力!G21="","",入力!G21)</f>
        <v>3483</v>
      </c>
      <c r="Q22" s="33"/>
      <c r="R22" s="33" t="str">
        <f>IF(入力!R15="","",入力!R15)</f>
        <v>263</v>
      </c>
      <c r="S22" s="33" t="str">
        <f>IF(入力!W15="","",入力!W15)</f>
        <v>00043</v>
      </c>
      <c r="T22" s="33" t="str">
        <f>IF(入力!P16="","",入力!P16)</f>
        <v>千葉市稲毛区小仲台6-32-7</v>
      </c>
      <c r="U22" s="33" t="str">
        <f>IF(入力!AL15="","",入力!AL15)</f>
        <v>090</v>
      </c>
      <c r="V22" s="33" t="str">
        <f>IF(入力!AK16="","",入力!AK16)</f>
        <v>3768</v>
      </c>
      <c r="W22" s="33" t="str">
        <f>IF(入力!AP16="","",入力!AP16)</f>
        <v>3483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竹内</v>
      </c>
      <c r="D23" s="33" t="str">
        <f>IF(入力!$E$14="","",入力!$E$14)</f>
        <v>準</v>
      </c>
      <c r="E23" s="33" t="str">
        <f>IF(入力!$C$13="","",入力!$C$13)</f>
        <v>タケウチ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上原</v>
      </c>
      <c r="D24" s="75" t="str">
        <f>VLOOKUP($B$51,$A$53:$F$352,4)</f>
        <v>古都奈</v>
      </c>
      <c r="E24" s="75" t="str">
        <f>VLOOKUP($B$51,$A$53:$F$352,5)</f>
        <v>ウエハラ</v>
      </c>
      <c r="F24" s="75" t="str">
        <f>VLOOKUP($B$51,$A$53:$F$352,6)</f>
        <v>コトナ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上原</v>
      </c>
      <c r="D53" s="33" t="str">
        <f>IF(入力!E26="","",入力!E26)</f>
        <v>古都奈</v>
      </c>
      <c r="E53" s="33" t="str">
        <f>IF(入力!C25="","",入力!C25)</f>
        <v>ウエハラ</v>
      </c>
      <c r="F53" s="33" t="str">
        <f>IF(入力!E25="","",入力!E25)</f>
        <v>コトナ</v>
      </c>
      <c r="G53" s="33">
        <f>IF(入力!M25="","",入力!M25)</f>
        <v>516978425</v>
      </c>
      <c r="H53" s="33" t="str">
        <f>IF(入力!I25="","",入力!I25)</f>
        <v>千草台小学校</v>
      </c>
      <c r="I53" s="33">
        <f>IF(入力!G25="","",入力!G25)</f>
        <v>5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川﨑</v>
      </c>
      <c r="D54" s="33" t="str">
        <f>IF(入力!E28="","",入力!E28)</f>
        <v>姫華</v>
      </c>
      <c r="E54" s="33" t="str">
        <f>IF(入力!C27="","",入力!C27)</f>
        <v>カワサキ</v>
      </c>
      <c r="F54" s="33" t="str">
        <f>IF(入力!E27="","",入力!E27)</f>
        <v>ヒメカ</v>
      </c>
      <c r="G54" s="33">
        <f>IF(入力!M27="","",入力!M27)</f>
        <v>514347681</v>
      </c>
      <c r="H54" s="33" t="str">
        <f>IF(入力!I27="","",入力!I27)</f>
        <v>園生小学校</v>
      </c>
      <c r="I54" s="33">
        <f>IF(入力!G27="","",入力!G27)</f>
        <v>5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岡村</v>
      </c>
      <c r="D55" s="33" t="str">
        <f>IF(入力!E30="","",入力!E30)</f>
        <v>梨乃</v>
      </c>
      <c r="E55" s="33" t="str">
        <f>IF(入力!C29="","",入力!C29)</f>
        <v>オカムラ</v>
      </c>
      <c r="F55" s="33" t="str">
        <f>IF(入力!E29="","",入力!E29)</f>
        <v>リノ</v>
      </c>
      <c r="G55" s="33">
        <f>IF(入力!M29="","",入力!M29)</f>
        <v>515906958</v>
      </c>
      <c r="H55" s="33" t="str">
        <f>IF(入力!I29="","",入力!I29)</f>
        <v>園生小学校</v>
      </c>
      <c r="I55" s="33">
        <f>IF(入力!G29="","",入力!G29)</f>
        <v>5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加藤</v>
      </c>
      <c r="D56" s="33" t="str">
        <f>IF(入力!E32="","",入力!E32)</f>
        <v>瑠菜</v>
      </c>
      <c r="E56" s="33" t="str">
        <f>IF(入力!C31="","",入力!C31)</f>
        <v>カトウ</v>
      </c>
      <c r="F56" s="33" t="str">
        <f>IF(入力!E31="","",入力!E31)</f>
        <v>ルナ</v>
      </c>
      <c r="G56" s="33">
        <f>IF(入力!M31="","",入力!M31)</f>
        <v>518627843</v>
      </c>
      <c r="H56" s="33" t="str">
        <f>IF(入力!I31="","",入力!I31)</f>
        <v>朝日ケ丘小学校</v>
      </c>
      <c r="I56" s="33">
        <f>IF(入力!G31="","",入力!G31)</f>
        <v>5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大津</v>
      </c>
      <c r="D57" s="33" t="str">
        <f>IF(入力!E34="","",入力!E34)</f>
        <v>叶子</v>
      </c>
      <c r="E57" s="33" t="str">
        <f>IF(入力!C33="","",入力!C33)</f>
        <v>オオツ</v>
      </c>
      <c r="F57" s="33" t="str">
        <f>IF(入力!E33="","",入力!E33)</f>
        <v>トウコ</v>
      </c>
      <c r="G57" s="33">
        <f>IF(入力!M33="","",入力!M33)</f>
        <v>519687907</v>
      </c>
      <c r="H57" s="33" t="str">
        <f>IF(入力!I33="","",入力!I33)</f>
        <v>宮野木小学校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</v>
      </c>
      <c r="D58" s="33" t="str">
        <f>IF(入力!E36="","",入力!E36)</f>
        <v>千裕</v>
      </c>
      <c r="E58" s="33" t="str">
        <f>IF(入力!C35="","",入力!C35)</f>
        <v>スズ</v>
      </c>
      <c r="F58" s="33" t="str">
        <f>IF(入力!E35="","",入力!E35)</f>
        <v>チヒロ</v>
      </c>
      <c r="G58" s="33">
        <f>IF(入力!M35="","",入力!M35)</f>
        <v>518628116</v>
      </c>
      <c r="H58" s="33" t="str">
        <f>IF(入力!I35="","",入力!I35)</f>
        <v>園生小学校</v>
      </c>
      <c r="I58" s="33">
        <f>IF(入力!G35="","",入力!G35)</f>
        <v>3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馬場</v>
      </c>
      <c r="D59" s="33" t="str">
        <f>IF(入力!E38="","",入力!E38)</f>
        <v>なずな</v>
      </c>
      <c r="E59" s="33" t="str">
        <f>IF(入力!C37="","",入力!C37)</f>
        <v>ババ</v>
      </c>
      <c r="F59" s="33" t="str">
        <f>IF(入力!E37="","",入力!E37)</f>
        <v>ナズナ</v>
      </c>
      <c r="G59" s="33">
        <f>IF(入力!M37="","",入力!M37)</f>
        <v>518628062</v>
      </c>
      <c r="H59" s="33" t="str">
        <f>IF(入力!I37="","",入力!I37)</f>
        <v>小中台南小学校</v>
      </c>
      <c r="I59" s="33">
        <f>IF(入力!G37="","",入力!G37)</f>
        <v>3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四家</v>
      </c>
      <c r="D60" s="33" t="str">
        <f>IF(入力!E40="","",入力!E40)</f>
        <v>蘭</v>
      </c>
      <c r="E60" s="33" t="str">
        <f>IF(入力!C39="","",入力!C39)</f>
        <v>ヨツヤ</v>
      </c>
      <c r="F60" s="33" t="str">
        <f>IF(入力!E39="","",入力!E39)</f>
        <v>ラン</v>
      </c>
      <c r="G60" s="33">
        <f>IF(入力!M39="","",入力!M39)</f>
        <v>518628444</v>
      </c>
      <c r="H60" s="33" t="str">
        <f>IF(入力!I39="","",入力!I39)</f>
        <v>園生小学校</v>
      </c>
      <c r="I60" s="33">
        <f>IF(入力!G39="","",入力!G39)</f>
        <v>3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竹本</v>
      </c>
      <c r="D61" s="33" t="str">
        <f>IF(入力!E42="","",入力!E42)</f>
        <v>彩芽</v>
      </c>
      <c r="E61" s="33" t="str">
        <f>IF(入力!C41="","",入力!C41)</f>
        <v>タケモト</v>
      </c>
      <c r="F61" s="33" t="str">
        <f>IF(入力!E41="","",入力!E41)</f>
        <v>アヤメ</v>
      </c>
      <c r="G61" s="33">
        <f>IF(入力!M41="","",入力!M41)</f>
        <v>518850371</v>
      </c>
      <c r="H61" s="33" t="str">
        <f>IF(入力!I41="","",入力!I41)</f>
        <v>小中台南小学校</v>
      </c>
      <c r="I61" s="33">
        <f>IF(入力!G41="","",入力!G41)</f>
        <v>2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臼井</v>
      </c>
      <c r="D62" s="33" t="str">
        <f>IF(入力!E44="","",入力!E44)</f>
        <v>美空</v>
      </c>
      <c r="E62" s="33" t="str">
        <f>IF(入力!C43="","",入力!C43)</f>
        <v>ウスイ</v>
      </c>
      <c r="F62" s="33" t="str">
        <f>IF(入力!E43="","",入力!E43)</f>
        <v>ミク</v>
      </c>
      <c r="G62" s="33">
        <f>IF(入力!M43="","",入力!M43)</f>
        <v>518850372</v>
      </c>
      <c r="H62" s="33" t="str">
        <f>IF(入力!I43="","",入力!I43)</f>
        <v>園生小学校</v>
      </c>
      <c r="I62" s="33">
        <f>IF(入力!G43="","",入力!G43)</f>
        <v>2</v>
      </c>
      <c r="J62" s="33">
        <f>IF(入力!P43="","",入力!P43)</f>
        <v>129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小笠原</v>
      </c>
      <c r="D63" s="33" t="str">
        <f>IF(入力!E46="","",入力!E46)</f>
        <v>さやか</v>
      </c>
      <c r="E63" s="33" t="str">
        <f>IF(入力!C45="","",入力!C45)</f>
        <v>オガサワラ</v>
      </c>
      <c r="F63" s="33" t="str">
        <f>IF(入力!E45="","",入力!E45)</f>
        <v>サヤカ</v>
      </c>
      <c r="G63" s="33">
        <f>IF(入力!M45="","",入力!M45)</f>
        <v>518850373</v>
      </c>
      <c r="H63" s="33" t="str">
        <f>IF(入力!I45="","",入力!I45)</f>
        <v>小中台南小学校</v>
      </c>
      <c r="I63" s="33">
        <f>IF(入力!G45="","",入力!G45)</f>
        <v>2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2020-02-03T09:10:39Z</dcterms:modified>
</cp:coreProperties>
</file>