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幕張海浜JVC\2019年度\"/>
    </mc:Choice>
  </mc:AlternateContent>
  <xr:revisionPtr revIDLastSave="0" documentId="13_ncr:1_{3AB7317E-7BE5-405B-94DC-8DEDD681C2A1}" xr6:coauthVersionLast="44" xr6:coauthVersionMax="44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<sst xmlns="http://schemas.openxmlformats.org/spreadsheetml/2006/main" count="410" uniqueCount="273">
  <si>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</si>
  <si>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</si>
  <si>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</si>
  <si>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</si>
  <si>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</si>
  <si>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</si>
  <si>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</si>
  <si>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</si>
  <si>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</si>
  <si>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</si>
  <si>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</si>
  <si>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</si>
  <si>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</si>
  <si>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</si>
  <si>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</si>
  <si>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</si>
  <si>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</si>
  <si>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</si>
  <si>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</si>
  <si>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</si>
  <si>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</si>
  <si>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</si>
  <si>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</si>
  <si>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</si>
  <si>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</si>
  <si>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</si>
  <si>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</si>
  <si>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</si>
  <si>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</si>
  <si>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</si>
  <si>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</si>
  <si>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</si>
  <si>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</si>
  <si>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</si>
  <si>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</si>
  <si>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</si>
  <si>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</si>
  <si>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</si>
  <si>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</si>
  <si>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</si>
  <si>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</si>
  <si>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</si>
  <si>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</si>
  <si>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</si>
  <si>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</si>
  <si>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</si>
  <si>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</si>
  <si>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</si>
  <si>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</si>
  <si>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</si>
  <si>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</si>
  <si>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</si>
  <si>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</si>
  <si>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</si>
  <si>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</si>
  <si>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</si>
  <si>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</si>
  <si>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</si>
  <si>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</si>
  <si>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</si>
  <si>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</si>
  <si>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</si>
  <si>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</si>
  <si>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</si>
  <si>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</si>
  <si>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</si>
  <si>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</si>
  <si>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</si>
  <si>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</si>
  <si>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</si>
  <si>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</si>
  <si>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</si>
  <si>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</si>
  <si>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</si>
  <si>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</si>
  <si>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</si>
  <si>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</si>
  <si>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</si>
  <si>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</si>
  <si>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</si>
  <si>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</si>
  <si>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</si>
  <si>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</si>
  <si>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</si>
  <si>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</si>
  <si>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</si>
  <si>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</si>
  <si>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</si>
  <si>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</si>
  <si>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</si>
  <si>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</si>
  <si>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</si>
  <si>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</si>
  <si>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</si>
  <si>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</si>
  <si>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</si>
  <si>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</si>
  <si>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</si>
  <si>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</si>
  <si>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</si>
  <si>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</si>
  <si>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</si>
  <si>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</si>
  <si>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</si>
  <si>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</si>
  <si>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</si>
  <si>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</si>
  <si>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</si>
  <si>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</si>
  <si>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</si>
  <si>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</si>
  <si>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</si>
  <si>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</si>
  <si>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</si>
  <si>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</si>
  <si>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</si>
  <si>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</si>
  <si>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</si>
  <si>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</si>
  <si>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</si>
  <si>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</si>
  <si>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</si>
  <si>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</si>
  <si>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</si>
  <si>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</si>
  <si>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</si>
  <si>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</si>
  <si>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</si>
  <si>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</si>
  <si>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</si>
  <si>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</si>
  <si>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</si>
  <si>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</si>
  <si>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</si>
  <si>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</si>
  <si>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</si>
  <si>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</si>
  <si>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</si>
  <si>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</si>
  <si>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</si>
  <si>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</si>
  <si>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</si>
  <si>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</si>
  <si>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</si>
  <si>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</si>
  <si>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</si>
  <si>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</si>
  <si>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</si>
  <si>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</si>
  <si>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</si>
  <si>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</si>
  <si>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</si>
  <si>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</si>
  <si>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</si>
  <si>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</si>
  <si>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</si>
  <si>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</si>
  <si>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</si>
  <si>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</si>
  <si>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</si>
  <si>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</si>
  <si>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</si>
  <si>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</si>
  <si>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</si>
  <si>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</si>
  <si>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</si>
  <si>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</si>
  <si>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</si>
  <si>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</si>
  <si>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</si>
  <si>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</si>
  <si>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</si>
  <si>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</si>
  <si>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</si>
  <si>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</si>
  <si>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</si>
  <si>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</si>
  <si>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</si>
  <si>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</si>
  <si>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</si>
  <si>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</si>
  <si>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</si>
  <si>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</si>
  <si>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</si>
  <si>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</si>
  <si>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</si>
  <si>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</si>
  <si>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</si>
  <si>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</si>
  <si>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</si>
  <si>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</si>
  <si>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</si>
  <si>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</si>
  <si>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</si>
  <si>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</si>
  <si>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</si>
  <si>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</si>
  <si>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</si>
  <si>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</si>
  <si>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</si>
  <si>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幕張海浜ジュニアバレーボールクラブ</t>
    <phoneticPr fontId="2"/>
  </si>
  <si>
    <t>マクハリカイヒンジュニアバレーボールクラブ</t>
    <phoneticPr fontId="2"/>
  </si>
  <si>
    <t>千葉市</t>
    <rPh sb="0" eb="3">
      <t>チバシ</t>
    </rPh>
    <phoneticPr fontId="2"/>
  </si>
  <si>
    <t>幕張本郷</t>
    <rPh sb="0" eb="4">
      <t>マクハリホンゴウ</t>
    </rPh>
    <phoneticPr fontId="2"/>
  </si>
  <si>
    <t>髙橋</t>
    <rPh sb="0" eb="2">
      <t>タカハシ</t>
    </rPh>
    <phoneticPr fontId="2"/>
  </si>
  <si>
    <t>直美</t>
    <rPh sb="0" eb="2">
      <t>ナオミ</t>
    </rPh>
    <phoneticPr fontId="2"/>
  </si>
  <si>
    <t>タカハシ</t>
    <phoneticPr fontId="2"/>
  </si>
  <si>
    <t>ナオミ</t>
    <phoneticPr fontId="2"/>
  </si>
  <si>
    <t>"0200759"</t>
    <phoneticPr fontId="2"/>
  </si>
  <si>
    <t>"0418546"</t>
    <phoneticPr fontId="2"/>
  </si>
  <si>
    <t>樋口</t>
    <rPh sb="0" eb="2">
      <t>ヒグチ</t>
    </rPh>
    <phoneticPr fontId="2"/>
  </si>
  <si>
    <t>孝行</t>
    <rPh sb="0" eb="2">
      <t>タカユキ</t>
    </rPh>
    <phoneticPr fontId="2"/>
  </si>
  <si>
    <t>タカユキ</t>
    <phoneticPr fontId="2"/>
  </si>
  <si>
    <t>ヒグチ</t>
    <phoneticPr fontId="2"/>
  </si>
  <si>
    <t>樋口</t>
    <phoneticPr fontId="2"/>
  </si>
  <si>
    <t>孝行</t>
    <phoneticPr fontId="2"/>
  </si>
  <si>
    <t>262</t>
    <phoneticPr fontId="2"/>
  </si>
  <si>
    <t>0033</t>
    <phoneticPr fontId="2"/>
  </si>
  <si>
    <t>千葉県千葉市花見川区幕張本郷2-26-6-207</t>
    <rPh sb="0" eb="3">
      <t>チバケン</t>
    </rPh>
    <rPh sb="3" eb="6">
      <t>チバシ</t>
    </rPh>
    <rPh sb="6" eb="10">
      <t>ハナミガワク</t>
    </rPh>
    <rPh sb="10" eb="14">
      <t>マクハリホンゴウ</t>
    </rPh>
    <phoneticPr fontId="2"/>
  </si>
  <si>
    <t>090</t>
    <phoneticPr fontId="2"/>
  </si>
  <si>
    <t>1055</t>
    <phoneticPr fontId="2"/>
  </si>
  <si>
    <t>2175</t>
    <phoneticPr fontId="2"/>
  </si>
  <si>
    <t>千葉県千葉市美浜区浜田１－４－５２２</t>
    <phoneticPr fontId="2"/>
  </si>
  <si>
    <t>261</t>
    <phoneticPr fontId="2"/>
  </si>
  <si>
    <t>0025</t>
    <phoneticPr fontId="2"/>
  </si>
  <si>
    <t>043</t>
    <phoneticPr fontId="2"/>
  </si>
  <si>
    <t>350</t>
    <phoneticPr fontId="2"/>
  </si>
  <si>
    <t>3988</t>
    <phoneticPr fontId="2"/>
  </si>
  <si>
    <t>千葉県千葉市花見川区幕張本郷2-26-6-207</t>
    <phoneticPr fontId="2"/>
  </si>
  <si>
    <t>松田</t>
    <phoneticPr fontId="2"/>
  </si>
  <si>
    <t>結</t>
    <phoneticPr fontId="2"/>
  </si>
  <si>
    <t>市原</t>
    <phoneticPr fontId="2"/>
  </si>
  <si>
    <t>未唯奈</t>
    <phoneticPr fontId="2"/>
  </si>
  <si>
    <t>高橋</t>
    <phoneticPr fontId="2"/>
  </si>
  <si>
    <t>璃桜</t>
    <phoneticPr fontId="2"/>
  </si>
  <si>
    <t>千葉市立西の谷小学校</t>
    <phoneticPr fontId="2"/>
  </si>
  <si>
    <t>井垣</t>
    <phoneticPr fontId="2"/>
  </si>
  <si>
    <t>七菜美</t>
    <phoneticPr fontId="2"/>
  </si>
  <si>
    <t>千葉市立幕張西小学校</t>
    <phoneticPr fontId="2"/>
  </si>
  <si>
    <t>谷</t>
    <rPh sb="0" eb="1">
      <t>タニ</t>
    </rPh>
    <phoneticPr fontId="2"/>
  </si>
  <si>
    <t>帆乃風</t>
    <phoneticPr fontId="2"/>
  </si>
  <si>
    <r>
      <rPr>
        <sz val="11"/>
        <color indexed="8"/>
        <rFont val="ＭＳ Ｐゴシック"/>
        <family val="3"/>
        <charset val="128"/>
      </rPr>
      <t>内林</t>
    </r>
    <r>
      <rPr>
        <sz val="11"/>
        <color indexed="8"/>
        <rFont val="Calibri"/>
        <family val="2"/>
      </rPr>
      <t xml:space="preserve"> </t>
    </r>
    <phoneticPr fontId="2"/>
  </si>
  <si>
    <t>花音</t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</si>
  <si>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冨田</t>
    </r>
    <phoneticPr fontId="2"/>
  </si>
  <si>
    <t>奈見</t>
    <phoneticPr fontId="2"/>
  </si>
  <si>
    <t>千葉市立海浜打瀬小学校</t>
    <phoneticPr fontId="2"/>
  </si>
  <si>
    <t>佳乃</t>
    <phoneticPr fontId="2"/>
  </si>
  <si>
    <t>佳帆</t>
    <phoneticPr fontId="2"/>
  </si>
  <si>
    <t>千葉市立打瀬小学校</t>
    <phoneticPr fontId="2"/>
  </si>
  <si>
    <t>松井</t>
    <phoneticPr fontId="2"/>
  </si>
  <si>
    <t>実佑</t>
    <phoneticPr fontId="2"/>
  </si>
  <si>
    <t>千葉市立幕張南小学校</t>
    <phoneticPr fontId="2"/>
  </si>
  <si>
    <t>⑤</t>
    <phoneticPr fontId="2"/>
  </si>
  <si>
    <t>マツダ</t>
    <phoneticPr fontId="2"/>
  </si>
  <si>
    <t>ユイ</t>
    <phoneticPr fontId="2"/>
  </si>
  <si>
    <t>イチハラ</t>
    <phoneticPr fontId="2"/>
  </si>
  <si>
    <t>ミイナ</t>
    <phoneticPr fontId="2"/>
  </si>
  <si>
    <t>タカハシ</t>
    <phoneticPr fontId="2"/>
  </si>
  <si>
    <t>リオ</t>
    <phoneticPr fontId="2"/>
  </si>
  <si>
    <t>イガキ</t>
    <phoneticPr fontId="2"/>
  </si>
  <si>
    <t>ナナミ</t>
    <phoneticPr fontId="2"/>
  </si>
  <si>
    <t>タニ</t>
    <phoneticPr fontId="2"/>
  </si>
  <si>
    <t>ホノカ</t>
    <phoneticPr fontId="2"/>
  </si>
  <si>
    <t>ウチバヤシ</t>
    <phoneticPr fontId="2"/>
  </si>
  <si>
    <t>カノン</t>
    <phoneticPr fontId="2"/>
  </si>
  <si>
    <t>トミタ</t>
    <phoneticPr fontId="2"/>
  </si>
  <si>
    <t>ナミ</t>
    <phoneticPr fontId="2"/>
  </si>
  <si>
    <t>カホ</t>
    <phoneticPr fontId="2"/>
  </si>
  <si>
    <t>マツイ</t>
    <phoneticPr fontId="2"/>
  </si>
  <si>
    <t>ミユウ</t>
    <phoneticPr fontId="2"/>
  </si>
  <si>
    <t>総武</t>
    <rPh sb="0" eb="2">
      <t>ソウブ</t>
    </rPh>
    <phoneticPr fontId="2"/>
  </si>
  <si>
    <t>ボールが落ちるまで！試合終了のホイッスルがなるまで！諦めない！
全員バレーで頑張ります！</t>
    <phoneticPr fontId="2"/>
  </si>
  <si>
    <t>カノ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</si>
</sst>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B41" sqref="AB4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3" t="s">
        <v>183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44"/>
      <c r="AL1" s="244"/>
      <c r="AM1" s="244"/>
      <c r="AN1" s="244"/>
      <c r="AO1" s="244"/>
      <c r="AP1" s="244"/>
      <c r="AQ1" s="244"/>
      <c r="AR1" s="244"/>
      <c r="AS1" s="244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48"/>
      <c r="L2" s="248"/>
      <c r="M2" s="248"/>
      <c r="N2" s="248"/>
      <c r="O2" s="249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5" t="s">
        <v>159</v>
      </c>
      <c r="K3" s="246"/>
      <c r="L3" s="246"/>
      <c r="M3" s="246"/>
      <c r="N3" s="246"/>
      <c r="O3" s="247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181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7" t="s">
        <v>191</v>
      </c>
      <c r="B4" s="258"/>
      <c r="C4" s="250">
        <v>434718954</v>
      </c>
      <c r="D4" s="251"/>
      <c r="E4" s="251"/>
      <c r="F4" s="251"/>
      <c r="G4" s="251"/>
      <c r="H4" s="251"/>
      <c r="I4" s="252"/>
      <c r="J4" s="261" t="s">
        <v>185</v>
      </c>
      <c r="K4" s="262"/>
      <c r="L4" s="262"/>
      <c r="M4" s="262"/>
      <c r="N4" s="262"/>
      <c r="O4" s="263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9" t="s">
        <v>184</v>
      </c>
      <c r="B5" s="260"/>
      <c r="C5" s="253"/>
      <c r="D5" s="254"/>
      <c r="E5" s="254"/>
      <c r="F5" s="254"/>
      <c r="G5" s="254"/>
      <c r="H5" s="254"/>
      <c r="I5" s="255"/>
      <c r="J5" s="225"/>
      <c r="K5" s="225"/>
      <c r="L5" s="225"/>
      <c r="M5" s="225"/>
      <c r="N5" s="225"/>
      <c r="O5" s="225"/>
      <c r="P5" s="193" t="s">
        <v>270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206</v>
      </c>
      <c r="D7" s="132"/>
      <c r="E7" s="171" t="s">
        <v>207</v>
      </c>
      <c r="F7" s="133"/>
      <c r="G7" s="227">
        <v>508325975</v>
      </c>
      <c r="H7" s="227"/>
      <c r="I7" s="227"/>
      <c r="J7" s="227">
        <v>508325975</v>
      </c>
      <c r="K7" s="227"/>
      <c r="L7" s="227"/>
      <c r="M7" s="227" t="s">
        <v>208</v>
      </c>
      <c r="N7" s="227"/>
      <c r="O7" s="227"/>
      <c r="P7" s="200" t="s">
        <v>72</v>
      </c>
      <c r="Q7" s="201"/>
      <c r="R7" s="165" t="s">
        <v>223</v>
      </c>
      <c r="S7" s="165"/>
      <c r="T7" s="165"/>
      <c r="U7" s="165"/>
      <c r="V7" s="50" t="s">
        <v>73</v>
      </c>
      <c r="W7" s="155" t="s">
        <v>224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225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63"/>
      <c r="C8" s="172" t="s">
        <v>204</v>
      </c>
      <c r="D8" s="135"/>
      <c r="E8" s="173" t="s">
        <v>205</v>
      </c>
      <c r="F8" s="136"/>
      <c r="G8" s="227"/>
      <c r="H8" s="227"/>
      <c r="I8" s="227"/>
      <c r="J8" s="227"/>
      <c r="K8" s="227"/>
      <c r="L8" s="227"/>
      <c r="M8" s="227"/>
      <c r="N8" s="227"/>
      <c r="O8" s="227"/>
      <c r="P8" s="157" t="s">
        <v>222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226</v>
      </c>
      <c r="AL8" s="85"/>
      <c r="AM8" s="85"/>
      <c r="AN8" s="85"/>
      <c r="AO8" s="60" t="s">
        <v>76</v>
      </c>
      <c r="AP8" s="85" t="s">
        <v>227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213</v>
      </c>
      <c r="D9" s="132"/>
      <c r="E9" s="171" t="s">
        <v>212</v>
      </c>
      <c r="F9" s="133"/>
      <c r="G9" s="227">
        <v>514756360</v>
      </c>
      <c r="H9" s="227"/>
      <c r="I9" s="227"/>
      <c r="J9" s="227"/>
      <c r="K9" s="227"/>
      <c r="L9" s="227"/>
      <c r="M9" s="227" t="s">
        <v>209</v>
      </c>
      <c r="N9" s="227"/>
      <c r="O9" s="227"/>
      <c r="P9" s="200" t="s">
        <v>72</v>
      </c>
      <c r="Q9" s="201"/>
      <c r="R9" s="165" t="s">
        <v>216</v>
      </c>
      <c r="S9" s="165"/>
      <c r="T9" s="165"/>
      <c r="U9" s="165"/>
      <c r="V9" s="50" t="s">
        <v>73</v>
      </c>
      <c r="W9" s="155" t="s">
        <v>217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219</v>
      </c>
      <c r="AM9" s="83"/>
      <c r="AN9" s="83"/>
      <c r="AO9" s="83"/>
      <c r="AP9" s="83"/>
      <c r="AQ9" s="83"/>
      <c r="AR9" s="83"/>
      <c r="AS9" s="59" t="s">
        <v>194</v>
      </c>
      <c r="AT9" s="78">
        <v>50</v>
      </c>
    </row>
    <row r="10" spans="1:51" ht="18" customHeight="1">
      <c r="A10" s="96"/>
      <c r="B10" s="163"/>
      <c r="C10" s="172" t="s">
        <v>210</v>
      </c>
      <c r="D10" s="135"/>
      <c r="E10" s="173" t="s">
        <v>211</v>
      </c>
      <c r="F10" s="136"/>
      <c r="G10" s="227"/>
      <c r="H10" s="227"/>
      <c r="I10" s="227"/>
      <c r="J10" s="227"/>
      <c r="K10" s="227"/>
      <c r="L10" s="227"/>
      <c r="M10" s="227"/>
      <c r="N10" s="227"/>
      <c r="O10" s="227"/>
      <c r="P10" s="157" t="s">
        <v>218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220</v>
      </c>
      <c r="AL10" s="85"/>
      <c r="AM10" s="85"/>
      <c r="AN10" s="85"/>
      <c r="AO10" s="60" t="s">
        <v>195</v>
      </c>
      <c r="AP10" s="85" t="s">
        <v>221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31"/>
      <c r="D11" s="132"/>
      <c r="E11" s="132"/>
      <c r="F11" s="133"/>
      <c r="G11" s="227"/>
      <c r="H11" s="227"/>
      <c r="I11" s="227"/>
      <c r="J11" s="227"/>
      <c r="K11" s="227"/>
      <c r="L11" s="227"/>
      <c r="M11" s="227"/>
      <c r="N11" s="227"/>
      <c r="O11" s="227"/>
      <c r="P11" s="200" t="s">
        <v>72</v>
      </c>
      <c r="Q11" s="201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3"/>
      <c r="C12" s="134"/>
      <c r="D12" s="135"/>
      <c r="E12" s="135"/>
      <c r="F12" s="136"/>
      <c r="G12" s="227"/>
      <c r="H12" s="227"/>
      <c r="I12" s="227"/>
      <c r="J12" s="227"/>
      <c r="K12" s="227"/>
      <c r="L12" s="227"/>
      <c r="M12" s="227"/>
      <c r="N12" s="227"/>
      <c r="O12" s="227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2" t="s">
        <v>166</v>
      </c>
      <c r="B15" s="163"/>
      <c r="C15" s="170" t="s">
        <v>213</v>
      </c>
      <c r="D15" s="132"/>
      <c r="E15" s="171" t="s">
        <v>212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00" t="s">
        <v>72</v>
      </c>
      <c r="Q15" s="201"/>
      <c r="R15" s="165" t="s">
        <v>216</v>
      </c>
      <c r="S15" s="165"/>
      <c r="T15" s="165"/>
      <c r="U15" s="165"/>
      <c r="V15" s="49" t="s">
        <v>73</v>
      </c>
      <c r="W15" s="155" t="s">
        <v>217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219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214</v>
      </c>
      <c r="D16" s="135"/>
      <c r="E16" s="173" t="s">
        <v>215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228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220</v>
      </c>
      <c r="AL16" s="85"/>
      <c r="AM16" s="85"/>
      <c r="AN16" s="85"/>
      <c r="AO16" s="60" t="s">
        <v>195</v>
      </c>
      <c r="AP16" s="85" t="s">
        <v>221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千葉県千葉市花見川区幕張本郷2-26-6-207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8" t="str">
        <f>IF(AL15="","",AL15&amp;"-"&amp;AK16&amp;"-"&amp;AP16)</f>
        <v>090-1055-2175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1"/>
      <c r="D21" s="233"/>
      <c r="E21" s="233"/>
      <c r="F21" s="233"/>
      <c r="G21" s="233"/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6"/>
      <c r="C22" s="242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20" t="s">
        <v>173</v>
      </c>
      <c r="D23" s="221"/>
      <c r="E23" s="222" t="s">
        <v>174</v>
      </c>
      <c r="F23" s="223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170" t="s">
        <v>253</v>
      </c>
      <c r="D25" s="132"/>
      <c r="E25" s="171" t="s">
        <v>254</v>
      </c>
      <c r="F25" s="133"/>
      <c r="G25" s="119">
        <v>6</v>
      </c>
      <c r="H25" s="120"/>
      <c r="I25" s="224" t="s">
        <v>235</v>
      </c>
      <c r="J25" s="123"/>
      <c r="K25" s="123"/>
      <c r="L25" s="120"/>
      <c r="M25" s="119">
        <v>514714206</v>
      </c>
      <c r="N25" s="123"/>
      <c r="O25" s="120"/>
      <c r="P25" s="119">
        <v>161</v>
      </c>
      <c r="Q25" s="123"/>
      <c r="R25" s="123"/>
      <c r="S25" s="123"/>
      <c r="T25" s="125"/>
      <c r="U25" s="1"/>
      <c r="V25" s="1"/>
      <c r="W25" s="1"/>
      <c r="X25" s="1"/>
      <c r="Y25" s="235">
        <v>13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229</v>
      </c>
      <c r="D26" s="135"/>
      <c r="E26" s="173" t="s">
        <v>230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255</v>
      </c>
      <c r="D27" s="132"/>
      <c r="E27" s="171" t="s">
        <v>256</v>
      </c>
      <c r="F27" s="133"/>
      <c r="G27" s="119">
        <v>6</v>
      </c>
      <c r="H27" s="120"/>
      <c r="I27" s="224" t="s">
        <v>235</v>
      </c>
      <c r="J27" s="123"/>
      <c r="K27" s="123"/>
      <c r="L27" s="120"/>
      <c r="M27" s="119">
        <v>516302973</v>
      </c>
      <c r="N27" s="123"/>
      <c r="O27" s="120"/>
      <c r="P27" s="119">
        <v>153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231</v>
      </c>
      <c r="D28" s="135"/>
      <c r="E28" s="173" t="s">
        <v>232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257</v>
      </c>
      <c r="D29" s="132"/>
      <c r="E29" s="171" t="s">
        <v>258</v>
      </c>
      <c r="F29" s="133"/>
      <c r="G29" s="119">
        <v>6</v>
      </c>
      <c r="H29" s="120"/>
      <c r="I29" s="224" t="s">
        <v>238</v>
      </c>
      <c r="J29" s="123"/>
      <c r="K29" s="123"/>
      <c r="L29" s="120"/>
      <c r="M29" s="119">
        <v>514713902</v>
      </c>
      <c r="N29" s="123"/>
      <c r="O29" s="120"/>
      <c r="P29" s="119">
        <v>156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233</v>
      </c>
      <c r="D30" s="135"/>
      <c r="E30" s="173" t="s">
        <v>234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259</v>
      </c>
      <c r="D31" s="132"/>
      <c r="E31" s="171" t="s">
        <v>260</v>
      </c>
      <c r="F31" s="133"/>
      <c r="G31" s="119">
        <v>6</v>
      </c>
      <c r="H31" s="120"/>
      <c r="I31" s="224" t="s">
        <v>238</v>
      </c>
      <c r="J31" s="123"/>
      <c r="K31" s="123"/>
      <c r="L31" s="120"/>
      <c r="M31" s="119">
        <v>516678076</v>
      </c>
      <c r="N31" s="123"/>
      <c r="O31" s="120"/>
      <c r="P31" s="119">
        <v>155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236</v>
      </c>
      <c r="D32" s="135"/>
      <c r="E32" s="173" t="s">
        <v>237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228" t="s">
        <v>252</v>
      </c>
      <c r="C33" s="170" t="s">
        <v>261</v>
      </c>
      <c r="D33" s="132"/>
      <c r="E33" s="171" t="s">
        <v>262</v>
      </c>
      <c r="F33" s="133"/>
      <c r="G33" s="119">
        <v>6</v>
      </c>
      <c r="H33" s="120"/>
      <c r="I33" s="224" t="s">
        <v>235</v>
      </c>
      <c r="J33" s="123"/>
      <c r="K33" s="123"/>
      <c r="L33" s="120"/>
      <c r="M33" s="119">
        <v>516149281</v>
      </c>
      <c r="N33" s="123"/>
      <c r="O33" s="120"/>
      <c r="P33" s="119">
        <v>146</v>
      </c>
      <c r="Q33" s="123"/>
      <c r="R33" s="123"/>
      <c r="S33" s="123"/>
      <c r="T33" s="125"/>
      <c r="U33" s="1"/>
      <c r="V33" s="1"/>
      <c r="W33" s="1"/>
      <c r="X33" s="1"/>
      <c r="Y33" s="149">
        <v>5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239</v>
      </c>
      <c r="D34" s="135"/>
      <c r="E34" s="173" t="s">
        <v>240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263</v>
      </c>
      <c r="D35" s="132"/>
      <c r="E35" s="171" t="s">
        <v>264</v>
      </c>
      <c r="F35" s="133"/>
      <c r="G35" s="119">
        <v>6</v>
      </c>
      <c r="H35" s="120"/>
      <c r="I35" s="224" t="s">
        <v>235</v>
      </c>
      <c r="J35" s="123"/>
      <c r="K35" s="123"/>
      <c r="L35" s="120"/>
      <c r="M35" s="119">
        <v>516302912</v>
      </c>
      <c r="N35" s="123"/>
      <c r="O35" s="120"/>
      <c r="P35" s="119">
        <v>150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219" t="s">
        <v>241</v>
      </c>
      <c r="D36" s="135"/>
      <c r="E36" s="173" t="s">
        <v>242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265</v>
      </c>
      <c r="D37" s="132"/>
      <c r="E37" s="171" t="s">
        <v>266</v>
      </c>
      <c r="F37" s="133"/>
      <c r="G37" s="119">
        <v>6</v>
      </c>
      <c r="H37" s="120"/>
      <c r="I37" s="224" t="s">
        <v>245</v>
      </c>
      <c r="J37" s="123"/>
      <c r="K37" s="123"/>
      <c r="L37" s="120"/>
      <c r="M37" s="119">
        <v>518934972</v>
      </c>
      <c r="N37" s="123"/>
      <c r="O37" s="120"/>
      <c r="P37" s="119">
        <v>159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243</v>
      </c>
      <c r="D38" s="135"/>
      <c r="E38" s="173" t="s">
        <v>244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257</v>
      </c>
      <c r="D39" s="132"/>
      <c r="E39" s="171" t="s">
        <v>272</v>
      </c>
      <c r="F39" s="133"/>
      <c r="G39" s="119">
        <v>5</v>
      </c>
      <c r="H39" s="120"/>
      <c r="I39" s="224" t="s">
        <v>248</v>
      </c>
      <c r="J39" s="123"/>
      <c r="K39" s="123"/>
      <c r="L39" s="120"/>
      <c r="M39" s="119">
        <v>516419125</v>
      </c>
      <c r="N39" s="123"/>
      <c r="O39" s="120"/>
      <c r="P39" s="119">
        <v>142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233</v>
      </c>
      <c r="D40" s="135"/>
      <c r="E40" s="173" t="s">
        <v>246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257</v>
      </c>
      <c r="D41" s="132"/>
      <c r="E41" s="171" t="s">
        <v>267</v>
      </c>
      <c r="F41" s="133"/>
      <c r="G41" s="119">
        <v>5</v>
      </c>
      <c r="H41" s="120"/>
      <c r="I41" s="224" t="s">
        <v>248</v>
      </c>
      <c r="J41" s="123"/>
      <c r="K41" s="123"/>
      <c r="L41" s="120"/>
      <c r="M41" s="119">
        <v>516419237</v>
      </c>
      <c r="N41" s="123"/>
      <c r="O41" s="120"/>
      <c r="P41" s="119">
        <v>142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233</v>
      </c>
      <c r="D42" s="135"/>
      <c r="E42" s="173" t="s">
        <v>247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70" t="s">
        <v>268</v>
      </c>
      <c r="D43" s="132"/>
      <c r="E43" s="171" t="s">
        <v>269</v>
      </c>
      <c r="F43" s="133"/>
      <c r="G43" s="119">
        <v>6</v>
      </c>
      <c r="H43" s="120"/>
      <c r="I43" s="224" t="s">
        <v>251</v>
      </c>
      <c r="J43" s="123"/>
      <c r="K43" s="123"/>
      <c r="L43" s="120"/>
      <c r="M43" s="119">
        <v>518092276</v>
      </c>
      <c r="N43" s="123"/>
      <c r="O43" s="120"/>
      <c r="P43" s="119">
        <v>153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249</v>
      </c>
      <c r="D44" s="135"/>
      <c r="E44" s="173" t="s">
        <v>250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271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44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92" yWindow="582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4" t="s">
        <v>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5" t="s">
        <v>0</v>
      </c>
      <c r="B2" s="265"/>
      <c r="C2" s="276" t="str">
        <f>IF(入力!C3="","",入力!C3)</f>
        <v>幕張海浜ジュニアバレーボールクラブ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77">
        <f>IF(入力!C4="","",IF(入力!C5="",入力!C4,入力!C4&amp;"　　"&amp;入力!C5))</f>
        <v>434718954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髙橋　直美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508325975</v>
      </c>
      <c r="H7" s="273"/>
      <c r="I7" s="273"/>
      <c r="J7" s="273">
        <f>IF(入力!J7="","",入力!J7)</f>
        <v>508325975</v>
      </c>
      <c r="K7" s="273"/>
      <c r="L7" s="273"/>
      <c r="M7" s="273" t="str">
        <f>IF(入力!M7="","",入力!M7)</f>
        <v>"0200759"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2</v>
      </c>
      <c r="B9" s="265"/>
      <c r="C9" s="266" t="str">
        <f>IF(入力!C10="","",入力!C10&amp;"　"&amp;入力!E10)</f>
        <v>樋口　孝行</v>
      </c>
      <c r="D9" s="267"/>
      <c r="E9" s="267"/>
      <c r="F9" s="267"/>
      <c r="G9" s="273">
        <f>IF(入力!G9="","",入力!G9)</f>
        <v>514756360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"0418546"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3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樋口　孝行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5" t="s">
        <v>6</v>
      </c>
      <c r="B17" s="265"/>
      <c r="C17" s="276" t="str">
        <f>IF(入力!C17="","",入力!C17&amp;"　"&amp;入力!E17)</f>
        <v>千葉県千葉市花見川区幕張本郷2-26-6-207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090-1055-2175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>
        <f>IF(入力!B25="","",入力!B25)</f>
        <v>1</v>
      </c>
      <c r="C25" s="266" t="str">
        <f>IF(入力!C26="","",入力!C26&amp;"　"&amp;入力!E26)</f>
        <v>松田　結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千葉市立西の谷小学校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514714206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市原　未唯奈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千葉市立西の谷小学校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516302973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高橋　璃桜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千葉市立幕張西小学校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514713902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井垣　七菜美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千葉市立幕張西小学校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516678076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 t="str">
        <f>IF(入力!B33="","",入力!B33)</f>
        <v>⑤</v>
      </c>
      <c r="C33" s="266" t="str">
        <f>IF(入力!C34="","",入力!C34&amp;"　"&amp;入力!E34)</f>
        <v>谷　帆乃風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千葉市立西の谷小学校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516149281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内林 　花音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千葉市立西の谷小学校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516302912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 xml:space="preserve"> 冨田　奈見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千葉市立海浜打瀬小学校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518934972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高橋　佳乃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千葉市立打瀬小学校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516419125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高橋　佳帆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千葉市立打瀬小学校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516419237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松井　実佑</v>
      </c>
      <c r="D43" s="267"/>
      <c r="E43" s="267"/>
      <c r="F43" s="267"/>
      <c r="G43" s="265">
        <f>IF(入力!G43="","",入力!G43)</f>
        <v>6</v>
      </c>
      <c r="H43" s="265" t="str">
        <f>IF(入力!H43="","",入力!H43)</f>
        <v/>
      </c>
      <c r="I43" s="265" t="str">
        <f>IF(入力!I43="","",入力!I43)</f>
        <v>千葉市立幕張南小学校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518092276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0" t="s">
        <v>32</v>
      </c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3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6"/>
      <c r="D10" s="427"/>
      <c r="E10" s="427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3">
        <v>36</v>
      </c>
      <c r="I12" s="404"/>
      <c r="J12" s="405"/>
      <c r="K12" s="4"/>
    </row>
    <row r="13" spans="1:60" ht="13.5" customHeight="1">
      <c r="F13" s="4" t="s">
        <v>35</v>
      </c>
      <c r="G13" s="4"/>
      <c r="H13" s="406"/>
      <c r="I13" s="407"/>
      <c r="J13" s="40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5"/>
      <c r="I14" s="346"/>
      <c r="J14" s="34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9" t="s">
        <v>37</v>
      </c>
      <c r="D16" s="379"/>
      <c r="E16" s="379"/>
      <c r="F16" s="379"/>
      <c r="G16" s="380"/>
      <c r="H16" s="401" t="s">
        <v>66</v>
      </c>
      <c r="I16" s="402"/>
      <c r="J16" s="402"/>
      <c r="K16" s="379" t="str">
        <f>IF(入力!C2="","",入力!C2)</f>
        <v>マクハリカイヒンジュニアバレーボールクラブ</v>
      </c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80"/>
      <c r="Y16" s="411" t="s">
        <v>67</v>
      </c>
      <c r="Z16" s="412"/>
      <c r="AA16" s="412"/>
      <c r="AB16" s="412"/>
      <c r="AC16" s="412"/>
      <c r="AD16" s="412"/>
      <c r="AE16" s="412"/>
      <c r="AF16" s="412"/>
      <c r="AG16" s="412"/>
      <c r="AH16" s="412"/>
      <c r="AI16" s="413"/>
      <c r="AJ16" s="370" t="s">
        <v>38</v>
      </c>
      <c r="AK16" s="371"/>
      <c r="AL16" s="371"/>
      <c r="AM16" s="372"/>
      <c r="AN16" s="395" t="str">
        <f>IF(入力!P3="","",入力!P3)</f>
        <v>千葉市</v>
      </c>
      <c r="AO16" s="396"/>
      <c r="AP16" s="396"/>
      <c r="AQ16" s="396"/>
      <c r="AR16" s="396"/>
      <c r="AS16" s="396"/>
      <c r="AT16" s="371" t="s">
        <v>68</v>
      </c>
      <c r="AU16" s="372"/>
      <c r="AV16" s="378" t="s">
        <v>39</v>
      </c>
      <c r="AW16" s="379"/>
      <c r="AX16" s="379"/>
      <c r="AY16" s="380"/>
      <c r="AZ16" s="383" t="str">
        <f>IF(入力!P5="","",入力!P5)</f>
        <v>総武</v>
      </c>
      <c r="BA16" s="384"/>
      <c r="BB16" s="384"/>
      <c r="BC16" s="384"/>
      <c r="BD16" s="384"/>
      <c r="BE16" s="384"/>
      <c r="BF16" s="431" t="s">
        <v>40</v>
      </c>
    </row>
    <row r="17" spans="3:58" ht="4.5" customHeight="1">
      <c r="C17" s="430"/>
      <c r="D17" s="322"/>
      <c r="E17" s="322"/>
      <c r="F17" s="322"/>
      <c r="G17" s="382"/>
      <c r="H17" s="393" t="str">
        <f>IF(入力!C3="","",入力!C3)</f>
        <v>幕張海浜ジュニアバレーボールクラブ</v>
      </c>
      <c r="I17" s="394"/>
      <c r="J17" s="394"/>
      <c r="K17" s="394"/>
      <c r="L17" s="394"/>
      <c r="M17" s="394"/>
      <c r="N17" s="394"/>
      <c r="O17" s="394"/>
      <c r="P17" s="394"/>
      <c r="Q17" s="394"/>
      <c r="R17" s="394"/>
      <c r="S17" s="394"/>
      <c r="T17" s="394"/>
      <c r="U17" s="389" t="str">
        <f>IF(入力!J3="","","("&amp;入力!J3&amp;")")</f>
        <v>(女子)</v>
      </c>
      <c r="V17" s="389"/>
      <c r="W17" s="389"/>
      <c r="X17" s="390"/>
      <c r="Y17" s="414">
        <f>IF(入力!C4="","",入力!C4)</f>
        <v>434718954</v>
      </c>
      <c r="Z17" s="415"/>
      <c r="AA17" s="415"/>
      <c r="AB17" s="415"/>
      <c r="AC17" s="415"/>
      <c r="AD17" s="415"/>
      <c r="AE17" s="415"/>
      <c r="AF17" s="415"/>
      <c r="AG17" s="415"/>
      <c r="AH17" s="415"/>
      <c r="AI17" s="416"/>
      <c r="AJ17" s="373"/>
      <c r="AK17" s="374"/>
      <c r="AL17" s="374"/>
      <c r="AM17" s="375"/>
      <c r="AN17" s="397"/>
      <c r="AO17" s="398"/>
      <c r="AP17" s="398"/>
      <c r="AQ17" s="398"/>
      <c r="AR17" s="398"/>
      <c r="AS17" s="398"/>
      <c r="AT17" s="374"/>
      <c r="AU17" s="375"/>
      <c r="AV17" s="381"/>
      <c r="AW17" s="322"/>
      <c r="AX17" s="322"/>
      <c r="AY17" s="382"/>
      <c r="AZ17" s="385"/>
      <c r="BA17" s="386"/>
      <c r="BB17" s="386"/>
      <c r="BC17" s="386"/>
      <c r="BD17" s="386"/>
      <c r="BE17" s="386"/>
      <c r="BF17" s="432"/>
    </row>
    <row r="18" spans="3:58" ht="16.5" customHeight="1">
      <c r="C18" s="364"/>
      <c r="D18" s="323"/>
      <c r="E18" s="323"/>
      <c r="F18" s="323"/>
      <c r="G18" s="365"/>
      <c r="H18" s="341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342"/>
      <c r="U18" s="391"/>
      <c r="V18" s="391"/>
      <c r="W18" s="391"/>
      <c r="X18" s="392"/>
      <c r="Y18" s="417"/>
      <c r="Z18" s="418"/>
      <c r="AA18" s="418"/>
      <c r="AB18" s="418"/>
      <c r="AC18" s="418"/>
      <c r="AD18" s="418"/>
      <c r="AE18" s="418"/>
      <c r="AF18" s="418"/>
      <c r="AG18" s="418"/>
      <c r="AH18" s="418"/>
      <c r="AI18" s="419"/>
      <c r="AJ18" s="376"/>
      <c r="AK18" s="348"/>
      <c r="AL18" s="348"/>
      <c r="AM18" s="377"/>
      <c r="AN18" s="399"/>
      <c r="AO18" s="400"/>
      <c r="AP18" s="400"/>
      <c r="AQ18" s="400"/>
      <c r="AR18" s="400"/>
      <c r="AS18" s="400"/>
      <c r="AT18" s="348"/>
      <c r="AU18" s="377"/>
      <c r="AV18" s="355"/>
      <c r="AW18" s="323"/>
      <c r="AX18" s="323"/>
      <c r="AY18" s="365"/>
      <c r="AZ18" s="387" t="str">
        <f>IF(入力!AE5="","",入力!AE5)</f>
        <v>幕張本郷</v>
      </c>
      <c r="BA18" s="388"/>
      <c r="BB18" s="388"/>
      <c r="BC18" s="388"/>
      <c r="BD18" s="388"/>
      <c r="BE18" s="388"/>
      <c r="BF18" s="13" t="s">
        <v>41</v>
      </c>
    </row>
    <row r="19" spans="3:58" ht="15" customHeight="1">
      <c r="C19" s="409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344" t="s">
        <v>42</v>
      </c>
      <c r="P19" s="344"/>
      <c r="Q19" s="344"/>
      <c r="R19" s="344"/>
      <c r="S19" s="344"/>
      <c r="T19" s="344"/>
      <c r="U19" s="344"/>
      <c r="V19" s="344"/>
      <c r="W19" s="344"/>
      <c r="X19" s="344"/>
      <c r="Y19" s="344"/>
      <c r="Z19" s="344"/>
      <c r="AA19" s="344"/>
      <c r="AB19" s="344"/>
      <c r="AC19" s="344"/>
      <c r="AD19" s="344" t="s">
        <v>69</v>
      </c>
      <c r="AE19" s="344"/>
      <c r="AF19" s="344"/>
      <c r="AG19" s="344"/>
      <c r="AH19" s="344"/>
      <c r="AI19" s="344"/>
      <c r="AJ19" s="344"/>
      <c r="AK19" s="344"/>
      <c r="AL19" s="344"/>
      <c r="AM19" s="344"/>
      <c r="AN19" s="344"/>
      <c r="AO19" s="344"/>
      <c r="AP19" s="344"/>
      <c r="AQ19" s="344"/>
      <c r="AR19" s="344"/>
      <c r="AS19" s="344" t="s">
        <v>70</v>
      </c>
      <c r="AT19" s="344"/>
      <c r="AU19" s="344"/>
      <c r="AV19" s="344"/>
      <c r="AW19" s="344"/>
      <c r="AX19" s="344"/>
      <c r="AY19" s="344"/>
      <c r="AZ19" s="344"/>
      <c r="BA19" s="344"/>
      <c r="BB19" s="344"/>
      <c r="BC19" s="344"/>
      <c r="BD19" s="344"/>
      <c r="BE19" s="344"/>
      <c r="BF19" s="369"/>
    </row>
    <row r="20" spans="3:58" ht="15" customHeight="1">
      <c r="C20" s="434" t="s">
        <v>43</v>
      </c>
      <c r="D20" s="344"/>
      <c r="E20" s="344"/>
      <c r="F20" s="344"/>
      <c r="G20" s="344"/>
      <c r="H20" s="344"/>
      <c r="I20" s="344"/>
      <c r="J20" s="344"/>
      <c r="K20" s="344"/>
      <c r="L20" s="344"/>
      <c r="M20" s="344"/>
      <c r="N20" s="344"/>
      <c r="O20" s="433">
        <f>IF(入力!J7="","",入力!J7)</f>
        <v>508325975</v>
      </c>
      <c r="P20" s="433"/>
      <c r="Q20" s="433"/>
      <c r="R20" s="433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  <c r="AC20" s="433"/>
      <c r="AD20" s="433" t="str">
        <f>IF(入力!J9="","",入力!J9)</f>
        <v/>
      </c>
      <c r="AE20" s="433"/>
      <c r="AF20" s="433"/>
      <c r="AG20" s="433"/>
      <c r="AH20" s="433"/>
      <c r="AI20" s="433"/>
      <c r="AJ20" s="433"/>
      <c r="AK20" s="433"/>
      <c r="AL20" s="433"/>
      <c r="AM20" s="433"/>
      <c r="AN20" s="433"/>
      <c r="AO20" s="433"/>
      <c r="AP20" s="433"/>
      <c r="AQ20" s="433"/>
      <c r="AR20" s="433"/>
      <c r="AS20" s="433" t="str">
        <f>IF(入力!J11="","",入力!J11)</f>
        <v/>
      </c>
      <c r="AT20" s="433"/>
      <c r="AU20" s="433"/>
      <c r="AV20" s="433"/>
      <c r="AW20" s="433"/>
      <c r="AX20" s="433"/>
      <c r="AY20" s="433"/>
      <c r="AZ20" s="433"/>
      <c r="BA20" s="433"/>
      <c r="BB20" s="433"/>
      <c r="BC20" s="433"/>
      <c r="BD20" s="433"/>
      <c r="BE20" s="433"/>
      <c r="BF20" s="435"/>
    </row>
    <row r="21" spans="3:58" ht="15" customHeight="1">
      <c r="C21" s="434" t="s">
        <v>44</v>
      </c>
      <c r="D21" s="344"/>
      <c r="E21" s="344"/>
      <c r="F21" s="344"/>
      <c r="G21" s="344"/>
      <c r="H21" s="344"/>
      <c r="I21" s="344"/>
      <c r="J21" s="344"/>
      <c r="K21" s="344"/>
      <c r="L21" s="344"/>
      <c r="M21" s="344"/>
      <c r="N21" s="344"/>
      <c r="O21" s="433" t="str">
        <f>IF(入力!M7="","",入力!M7)</f>
        <v>"0200759"</v>
      </c>
      <c r="P21" s="433"/>
      <c r="Q21" s="433"/>
      <c r="R21" s="433"/>
      <c r="S21" s="433"/>
      <c r="T21" s="433"/>
      <c r="U21" s="433"/>
      <c r="V21" s="433"/>
      <c r="W21" s="433"/>
      <c r="X21" s="433"/>
      <c r="Y21" s="433"/>
      <c r="Z21" s="433"/>
      <c r="AA21" s="433"/>
      <c r="AB21" s="433"/>
      <c r="AC21" s="433"/>
      <c r="AD21" s="433" t="str">
        <f>IF(入力!M9="","",入力!M9)</f>
        <v>"0418546"</v>
      </c>
      <c r="AE21" s="433"/>
      <c r="AF21" s="433"/>
      <c r="AG21" s="433"/>
      <c r="AH21" s="433"/>
      <c r="AI21" s="433"/>
      <c r="AJ21" s="433"/>
      <c r="AK21" s="433"/>
      <c r="AL21" s="433"/>
      <c r="AM21" s="433"/>
      <c r="AN21" s="433"/>
      <c r="AO21" s="433"/>
      <c r="AP21" s="433"/>
      <c r="AQ21" s="433"/>
      <c r="AR21" s="433"/>
      <c r="AS21" s="433" t="str">
        <f>IF(入力!M11="","",入力!M11)</f>
        <v/>
      </c>
      <c r="AT21" s="433"/>
      <c r="AU21" s="433"/>
      <c r="AV21" s="433"/>
      <c r="AW21" s="433"/>
      <c r="AX21" s="433"/>
      <c r="AY21" s="433"/>
      <c r="AZ21" s="433"/>
      <c r="BA21" s="433"/>
      <c r="BB21" s="433"/>
      <c r="BC21" s="433"/>
      <c r="BD21" s="433"/>
      <c r="BE21" s="433"/>
      <c r="BF21" s="435"/>
    </row>
    <row r="22" spans="3:58" ht="12" customHeight="1">
      <c r="C22" s="361" t="s">
        <v>71</v>
      </c>
      <c r="D22" s="362"/>
      <c r="E22" s="362"/>
      <c r="F22" s="362"/>
      <c r="G22" s="363"/>
      <c r="H22" s="366" t="str">
        <f>IF(入力!C7="","",入力!C7&amp;"　"&amp;入力!E7)</f>
        <v>タカハシ　ナオミ</v>
      </c>
      <c r="I22" s="333"/>
      <c r="J22" s="333"/>
      <c r="K22" s="333"/>
      <c r="L22" s="333"/>
      <c r="M22" s="333"/>
      <c r="N22" s="333"/>
      <c r="O22" s="333"/>
      <c r="P22" s="333"/>
      <c r="Q22" s="350"/>
      <c r="R22" s="332" t="s">
        <v>45</v>
      </c>
      <c r="S22" s="333"/>
      <c r="T22" s="326">
        <f>IF(入力!AT7="","",入力!AT7)</f>
        <v>56</v>
      </c>
      <c r="U22" s="327"/>
      <c r="V22" s="328"/>
      <c r="W22" s="332" t="s">
        <v>46</v>
      </c>
      <c r="X22" s="332"/>
      <c r="Y22" s="332"/>
      <c r="Z22" s="14" t="s">
        <v>72</v>
      </c>
      <c r="AA22" s="15"/>
      <c r="AB22" s="333" t="str">
        <f>IF(入力!R7="","",入力!R7)</f>
        <v>261</v>
      </c>
      <c r="AC22" s="333"/>
      <c r="AD22" s="333"/>
      <c r="AE22" s="333"/>
      <c r="AF22" s="16" t="s">
        <v>73</v>
      </c>
      <c r="AG22" s="333" t="str">
        <f>IF(入力!W7="","",入力!W7)</f>
        <v>0025</v>
      </c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50"/>
      <c r="AU22" s="332" t="s">
        <v>47</v>
      </c>
      <c r="AV22" s="333"/>
      <c r="AW22" s="333"/>
      <c r="AX22" s="17" t="s">
        <v>74</v>
      </c>
      <c r="AY22" s="333" t="str">
        <f>IF(入力!AL7="","",入力!AL7)</f>
        <v>043</v>
      </c>
      <c r="AZ22" s="333"/>
      <c r="BA22" s="333"/>
      <c r="BB22" s="333"/>
      <c r="BC22" s="333"/>
      <c r="BD22" s="333"/>
      <c r="BE22" s="333"/>
      <c r="BF22" s="18" t="s">
        <v>75</v>
      </c>
    </row>
    <row r="23" spans="3:58" ht="19.5" customHeight="1">
      <c r="C23" s="364" t="s">
        <v>48</v>
      </c>
      <c r="D23" s="323"/>
      <c r="E23" s="323"/>
      <c r="F23" s="323"/>
      <c r="G23" s="365"/>
      <c r="H23" s="345" t="str">
        <f>IF(入力!C8="","",入力!C8&amp;"　"&amp;入力!E8)</f>
        <v>髙橋　直美</v>
      </c>
      <c r="I23" s="346"/>
      <c r="J23" s="346"/>
      <c r="K23" s="346"/>
      <c r="L23" s="346"/>
      <c r="M23" s="346"/>
      <c r="N23" s="346"/>
      <c r="O23" s="346"/>
      <c r="P23" s="346"/>
      <c r="Q23" s="347"/>
      <c r="R23" s="323"/>
      <c r="S23" s="323"/>
      <c r="T23" s="329"/>
      <c r="U23" s="330"/>
      <c r="V23" s="331"/>
      <c r="W23" s="348"/>
      <c r="X23" s="348"/>
      <c r="Y23" s="348"/>
      <c r="Z23" s="341" t="str">
        <f>IF(入力!P8="","",入力!P8)</f>
        <v>千葉県千葉市美浜区浜田１－４－５２２</v>
      </c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3"/>
      <c r="AU23" s="323"/>
      <c r="AV23" s="323"/>
      <c r="AW23" s="323"/>
      <c r="AX23" s="355" t="str">
        <f>IF(入力!AK8="","",入力!AK8)</f>
        <v>350</v>
      </c>
      <c r="AY23" s="323"/>
      <c r="AZ23" s="323"/>
      <c r="BA23" s="323"/>
      <c r="BB23" s="19" t="s">
        <v>76</v>
      </c>
      <c r="BC23" s="323" t="str">
        <f>IF(入力!AP8="","",入力!AP8)</f>
        <v>3988</v>
      </c>
      <c r="BD23" s="323"/>
      <c r="BE23" s="323"/>
      <c r="BF23" s="354"/>
    </row>
    <row r="24" spans="3:58" ht="12" customHeight="1">
      <c r="C24" s="361" t="s">
        <v>77</v>
      </c>
      <c r="D24" s="362"/>
      <c r="E24" s="362"/>
      <c r="F24" s="362"/>
      <c r="G24" s="363"/>
      <c r="H24" s="366" t="str">
        <f>IF(入力!C9="","",入力!C9&amp;"　"&amp;入力!E9)</f>
        <v>ヒグチ　タカユキ</v>
      </c>
      <c r="I24" s="333"/>
      <c r="J24" s="333"/>
      <c r="K24" s="333"/>
      <c r="L24" s="333"/>
      <c r="M24" s="333"/>
      <c r="N24" s="333"/>
      <c r="O24" s="333"/>
      <c r="P24" s="333"/>
      <c r="Q24" s="350"/>
      <c r="R24" s="332" t="s">
        <v>45</v>
      </c>
      <c r="S24" s="333"/>
      <c r="T24" s="326">
        <f>IF(入力!AT9="","",入力!AT9)</f>
        <v>50</v>
      </c>
      <c r="U24" s="327"/>
      <c r="V24" s="328"/>
      <c r="W24" s="332" t="s">
        <v>46</v>
      </c>
      <c r="X24" s="332"/>
      <c r="Y24" s="332"/>
      <c r="Z24" s="14" t="s">
        <v>72</v>
      </c>
      <c r="AA24" s="15"/>
      <c r="AB24" s="333" t="str">
        <f>IF(入力!R9="","",入力!R9)</f>
        <v>262</v>
      </c>
      <c r="AC24" s="333"/>
      <c r="AD24" s="333"/>
      <c r="AE24" s="333"/>
      <c r="AF24" s="16" t="s">
        <v>73</v>
      </c>
      <c r="AG24" s="333" t="str">
        <f>IF(入力!W9="","",入力!W9)</f>
        <v>0033</v>
      </c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50"/>
      <c r="AU24" s="332" t="s">
        <v>47</v>
      </c>
      <c r="AV24" s="333"/>
      <c r="AW24" s="333"/>
      <c r="AX24" s="17" t="s">
        <v>74</v>
      </c>
      <c r="AY24" s="333" t="str">
        <f>IF(入力!AL9="","",入力!AL9)</f>
        <v>090</v>
      </c>
      <c r="AZ24" s="333"/>
      <c r="BA24" s="333"/>
      <c r="BB24" s="333"/>
      <c r="BC24" s="333"/>
      <c r="BD24" s="333"/>
      <c r="BE24" s="333"/>
      <c r="BF24" s="18" t="s">
        <v>75</v>
      </c>
    </row>
    <row r="25" spans="3:58" ht="19.5" customHeight="1">
      <c r="C25" s="364" t="s">
        <v>78</v>
      </c>
      <c r="D25" s="323"/>
      <c r="E25" s="323"/>
      <c r="F25" s="323"/>
      <c r="G25" s="365"/>
      <c r="H25" s="345" t="str">
        <f>IF(入力!C10="","",入力!C10&amp;"　"&amp;入力!E10)</f>
        <v>樋口　孝行</v>
      </c>
      <c r="I25" s="346"/>
      <c r="J25" s="346"/>
      <c r="K25" s="346"/>
      <c r="L25" s="346"/>
      <c r="M25" s="346"/>
      <c r="N25" s="346"/>
      <c r="O25" s="346"/>
      <c r="P25" s="346"/>
      <c r="Q25" s="347"/>
      <c r="R25" s="323"/>
      <c r="S25" s="323"/>
      <c r="T25" s="329"/>
      <c r="U25" s="330"/>
      <c r="V25" s="331"/>
      <c r="W25" s="348"/>
      <c r="X25" s="348"/>
      <c r="Y25" s="348"/>
      <c r="Z25" s="341" t="str">
        <f>IF(入力!P10="","",入力!P10)</f>
        <v>千葉県千葉市花見川区幕張本郷2-26-6-207</v>
      </c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3"/>
      <c r="AU25" s="323"/>
      <c r="AV25" s="323"/>
      <c r="AW25" s="323"/>
      <c r="AX25" s="355" t="str">
        <f>IF(入力!AK10="","",入力!AK10)</f>
        <v>1055</v>
      </c>
      <c r="AY25" s="323"/>
      <c r="AZ25" s="323"/>
      <c r="BA25" s="323"/>
      <c r="BB25" s="19" t="s">
        <v>76</v>
      </c>
      <c r="BC25" s="323" t="str">
        <f>IF(入力!AP10="","",入力!AP10)</f>
        <v>2175</v>
      </c>
      <c r="BD25" s="323"/>
      <c r="BE25" s="323"/>
      <c r="BF25" s="354"/>
    </row>
    <row r="26" spans="3:58" ht="12" customHeight="1">
      <c r="C26" s="361" t="s">
        <v>71</v>
      </c>
      <c r="D26" s="362"/>
      <c r="E26" s="362"/>
      <c r="F26" s="362"/>
      <c r="G26" s="363"/>
      <c r="H26" s="366" t="str">
        <f>IF(入力!C11="","",入力!C11&amp;"　"&amp;入力!E11)</f>
        <v/>
      </c>
      <c r="I26" s="333"/>
      <c r="J26" s="333"/>
      <c r="K26" s="333"/>
      <c r="L26" s="333"/>
      <c r="M26" s="333"/>
      <c r="N26" s="333"/>
      <c r="O26" s="333"/>
      <c r="P26" s="333"/>
      <c r="Q26" s="350"/>
      <c r="R26" s="332" t="s">
        <v>45</v>
      </c>
      <c r="S26" s="333"/>
      <c r="T26" s="326" t="str">
        <f>IF(入力!AT11="","",入力!AT11)</f>
        <v/>
      </c>
      <c r="U26" s="327"/>
      <c r="V26" s="328"/>
      <c r="W26" s="332" t="s">
        <v>46</v>
      </c>
      <c r="X26" s="332"/>
      <c r="Y26" s="332"/>
      <c r="Z26" s="14" t="s">
        <v>72</v>
      </c>
      <c r="AA26" s="15"/>
      <c r="AB26" s="333" t="str">
        <f>IF(入力!R11="","",入力!R11)</f>
        <v/>
      </c>
      <c r="AC26" s="333"/>
      <c r="AD26" s="333"/>
      <c r="AE26" s="333"/>
      <c r="AF26" s="16" t="s">
        <v>73</v>
      </c>
      <c r="AG26" s="333" t="str">
        <f>IF(入力!W11="","",入力!W11)</f>
        <v/>
      </c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50"/>
      <c r="AU26" s="332" t="s">
        <v>47</v>
      </c>
      <c r="AV26" s="333"/>
      <c r="AW26" s="333"/>
      <c r="AX26" s="17" t="s">
        <v>74</v>
      </c>
      <c r="AY26" s="333" t="str">
        <f>IF(入力!AL11="","",入力!AL11)</f>
        <v/>
      </c>
      <c r="AZ26" s="333"/>
      <c r="BA26" s="333"/>
      <c r="BB26" s="333"/>
      <c r="BC26" s="333"/>
      <c r="BD26" s="333"/>
      <c r="BE26" s="333"/>
      <c r="BF26" s="18" t="s">
        <v>75</v>
      </c>
    </row>
    <row r="27" spans="3:58" ht="19.5" customHeight="1">
      <c r="C27" s="364" t="s">
        <v>79</v>
      </c>
      <c r="D27" s="323"/>
      <c r="E27" s="323"/>
      <c r="F27" s="323"/>
      <c r="G27" s="365"/>
      <c r="H27" s="345" t="str">
        <f>IF(入力!C12="","",入力!C12&amp;"　"&amp;入力!E12)</f>
        <v/>
      </c>
      <c r="I27" s="346"/>
      <c r="J27" s="346"/>
      <c r="K27" s="346"/>
      <c r="L27" s="346"/>
      <c r="M27" s="346"/>
      <c r="N27" s="346"/>
      <c r="O27" s="346"/>
      <c r="P27" s="346"/>
      <c r="Q27" s="347"/>
      <c r="R27" s="323"/>
      <c r="S27" s="323"/>
      <c r="T27" s="329"/>
      <c r="U27" s="330"/>
      <c r="V27" s="331"/>
      <c r="W27" s="348"/>
      <c r="X27" s="348"/>
      <c r="Y27" s="348"/>
      <c r="Z27" s="341" t="str">
        <f>IF(入力!P12="","",入力!P12)</f>
        <v/>
      </c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3"/>
      <c r="AU27" s="323"/>
      <c r="AV27" s="323"/>
      <c r="AW27" s="323"/>
      <c r="AX27" s="355" t="str">
        <f>IF(入力!AK12="","",入力!AK12)</f>
        <v/>
      </c>
      <c r="AY27" s="323"/>
      <c r="AZ27" s="323"/>
      <c r="BA27" s="323"/>
      <c r="BB27" s="19" t="s">
        <v>76</v>
      </c>
      <c r="BC27" s="323" t="str">
        <f>IF(入力!AP12="","",入力!AP12)</f>
        <v/>
      </c>
      <c r="BD27" s="323"/>
      <c r="BE27" s="323"/>
      <c r="BF27" s="354"/>
    </row>
    <row r="28" spans="3:58" ht="12" customHeight="1">
      <c r="C28" s="361" t="s">
        <v>71</v>
      </c>
      <c r="D28" s="362"/>
      <c r="E28" s="362"/>
      <c r="F28" s="362"/>
      <c r="G28" s="363"/>
      <c r="H28" s="366" t="str">
        <f>IF(入力!C15="","",入力!C15&amp;"　"&amp;入力!E15)</f>
        <v>ヒグチ　タカユキ</v>
      </c>
      <c r="I28" s="333"/>
      <c r="J28" s="333"/>
      <c r="K28" s="333"/>
      <c r="L28" s="333"/>
      <c r="M28" s="333"/>
      <c r="N28" s="333"/>
      <c r="O28" s="333"/>
      <c r="P28" s="333"/>
      <c r="Q28" s="350"/>
      <c r="R28" s="332" t="s">
        <v>45</v>
      </c>
      <c r="S28" s="333"/>
      <c r="T28" s="326" t="str">
        <f>IF(入力!AT15="","",入力!AT15)</f>
        <v/>
      </c>
      <c r="U28" s="327"/>
      <c r="V28" s="328"/>
      <c r="W28" s="332" t="s">
        <v>46</v>
      </c>
      <c r="X28" s="332"/>
      <c r="Y28" s="332"/>
      <c r="Z28" s="14" t="s">
        <v>72</v>
      </c>
      <c r="AA28" s="15"/>
      <c r="AB28" s="333" t="str">
        <f>IF(入力!R15="","",入力!R15)</f>
        <v>262</v>
      </c>
      <c r="AC28" s="333"/>
      <c r="AD28" s="333"/>
      <c r="AE28" s="333"/>
      <c r="AF28" s="16" t="s">
        <v>73</v>
      </c>
      <c r="AG28" s="333" t="str">
        <f>IF(入力!W15="","",入力!W15)</f>
        <v>0033</v>
      </c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50"/>
      <c r="AU28" s="332" t="s">
        <v>47</v>
      </c>
      <c r="AV28" s="333"/>
      <c r="AW28" s="333"/>
      <c r="AX28" s="17" t="s">
        <v>74</v>
      </c>
      <c r="AY28" s="333" t="str">
        <f>IF(入力!AL15="","",入力!AL15)</f>
        <v>090</v>
      </c>
      <c r="AZ28" s="333"/>
      <c r="BA28" s="333"/>
      <c r="BB28" s="333"/>
      <c r="BC28" s="333"/>
      <c r="BD28" s="333"/>
      <c r="BE28" s="333"/>
      <c r="BF28" s="18" t="s">
        <v>75</v>
      </c>
    </row>
    <row r="29" spans="3:58" ht="19.5" customHeight="1" thickBot="1">
      <c r="C29" s="359" t="s">
        <v>49</v>
      </c>
      <c r="D29" s="335"/>
      <c r="E29" s="335"/>
      <c r="F29" s="335"/>
      <c r="G29" s="360"/>
      <c r="H29" s="356" t="str">
        <f>IF(入力!C16="","",入力!C16&amp;"　"&amp;入力!E16)</f>
        <v>樋口　孝行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5"/>
      <c r="S29" s="335"/>
      <c r="T29" s="351"/>
      <c r="U29" s="352"/>
      <c r="V29" s="353"/>
      <c r="W29" s="349"/>
      <c r="X29" s="349"/>
      <c r="Y29" s="349"/>
      <c r="Z29" s="336" t="str">
        <f>IF(入力!P16="","",入力!P16)</f>
        <v>千葉県千葉市花見川区幕張本郷2-26-6-207</v>
      </c>
      <c r="AA29" s="337"/>
      <c r="AB29" s="337"/>
      <c r="AC29" s="337"/>
      <c r="AD29" s="337"/>
      <c r="AE29" s="337"/>
      <c r="AF29" s="337"/>
      <c r="AG29" s="337"/>
      <c r="AH29" s="337"/>
      <c r="AI29" s="337"/>
      <c r="AJ29" s="337"/>
      <c r="AK29" s="337"/>
      <c r="AL29" s="337"/>
      <c r="AM29" s="337"/>
      <c r="AN29" s="337"/>
      <c r="AO29" s="337"/>
      <c r="AP29" s="337"/>
      <c r="AQ29" s="337"/>
      <c r="AR29" s="337"/>
      <c r="AS29" s="337"/>
      <c r="AT29" s="338"/>
      <c r="AU29" s="335"/>
      <c r="AV29" s="335"/>
      <c r="AW29" s="335"/>
      <c r="AX29" s="339" t="str">
        <f>IF(入力!AK16="","",入力!AK16)</f>
        <v>1055</v>
      </c>
      <c r="AY29" s="335"/>
      <c r="AZ29" s="335"/>
      <c r="BA29" s="335"/>
      <c r="BB29" s="73" t="s">
        <v>76</v>
      </c>
      <c r="BC29" s="335" t="str">
        <f>IF(入力!AP16="","",入力!AP16)</f>
        <v>2175</v>
      </c>
      <c r="BD29" s="335"/>
      <c r="BE29" s="335"/>
      <c r="BF29" s="34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4" t="s">
        <v>52</v>
      </c>
      <c r="D33" s="325"/>
      <c r="E33" s="325"/>
      <c r="F33" s="325" t="s">
        <v>53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54</v>
      </c>
      <c r="R33" s="325"/>
      <c r="S33" s="325"/>
      <c r="T33" s="325" t="s">
        <v>55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56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57</v>
      </c>
      <c r="BA33" s="325"/>
      <c r="BB33" s="325"/>
      <c r="BC33" s="325"/>
      <c r="BD33" s="325"/>
      <c r="BE33" s="325"/>
      <c r="BF33" s="334"/>
    </row>
    <row r="34" spans="3:58" ht="15" customHeight="1">
      <c r="C34" s="283">
        <f>IF(入力!B25="","",入力!B25)</f>
        <v>1</v>
      </c>
      <c r="D34" s="284"/>
      <c r="E34" s="285"/>
      <c r="F34" s="289" t="str">
        <f>IF(入力!C26="","",入力!C25&amp;"　"&amp;入力!E25&amp;"
"&amp;入力!C26&amp;"　"&amp;入力!E26)</f>
        <v>マツダ　ユイ
松田　結</v>
      </c>
      <c r="G34" s="290"/>
      <c r="H34" s="290"/>
      <c r="I34" s="290"/>
      <c r="J34" s="290"/>
      <c r="K34" s="290"/>
      <c r="L34" s="290"/>
      <c r="M34" s="290"/>
      <c r="N34" s="290"/>
      <c r="O34" s="290"/>
      <c r="P34" s="291"/>
      <c r="Q34" s="295">
        <f>IF(入力!G25="","",入力!G25)</f>
        <v>6</v>
      </c>
      <c r="R34" s="296"/>
      <c r="S34" s="297"/>
      <c r="T34" s="301" t="str">
        <f>IF(入力!I25="","",入力!I25)</f>
        <v>千葉市立西の谷小学校</v>
      </c>
      <c r="U34" s="302"/>
      <c r="V34" s="302"/>
      <c r="W34" s="302"/>
      <c r="X34" s="302"/>
      <c r="Y34" s="302"/>
      <c r="Z34" s="302"/>
      <c r="AA34" s="302"/>
      <c r="AB34" s="302"/>
      <c r="AC34" s="302"/>
      <c r="AD34" s="302"/>
      <c r="AE34" s="302"/>
      <c r="AF34" s="302"/>
      <c r="AG34" s="302"/>
      <c r="AH34" s="302"/>
      <c r="AI34" s="303"/>
      <c r="AJ34" s="295">
        <f>IF(入力!M25="","",入力!M25)</f>
        <v>514714206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7"/>
      <c r="AZ34" s="295">
        <f>IF(入力!P25="","",入力!P25)</f>
        <v>161</v>
      </c>
      <c r="BA34" s="296"/>
      <c r="BB34" s="296"/>
      <c r="BC34" s="296"/>
      <c r="BD34" s="296"/>
      <c r="BE34" s="296"/>
      <c r="BF34" s="307"/>
    </row>
    <row r="35" spans="3:58" ht="15" customHeight="1">
      <c r="C35" s="309"/>
      <c r="D35" s="310"/>
      <c r="E35" s="311"/>
      <c r="F35" s="312"/>
      <c r="G35" s="313"/>
      <c r="H35" s="313"/>
      <c r="I35" s="313"/>
      <c r="J35" s="313"/>
      <c r="K35" s="313"/>
      <c r="L35" s="313"/>
      <c r="M35" s="313"/>
      <c r="N35" s="313"/>
      <c r="O35" s="313"/>
      <c r="P35" s="314"/>
      <c r="Q35" s="315"/>
      <c r="R35" s="316"/>
      <c r="S35" s="317"/>
      <c r="T35" s="318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15"/>
      <c r="AK35" s="316"/>
      <c r="AL35" s="316"/>
      <c r="AM35" s="316"/>
      <c r="AN35" s="316"/>
      <c r="AO35" s="316"/>
      <c r="AP35" s="316"/>
      <c r="AQ35" s="316"/>
      <c r="AR35" s="316"/>
      <c r="AS35" s="316"/>
      <c r="AT35" s="316"/>
      <c r="AU35" s="316"/>
      <c r="AV35" s="316"/>
      <c r="AW35" s="316"/>
      <c r="AX35" s="316"/>
      <c r="AY35" s="317"/>
      <c r="AZ35" s="315"/>
      <c r="BA35" s="316"/>
      <c r="BB35" s="316"/>
      <c r="BC35" s="316"/>
      <c r="BD35" s="316"/>
      <c r="BE35" s="316"/>
      <c r="BF35" s="321"/>
    </row>
    <row r="36" spans="3:58" ht="15" customHeight="1">
      <c r="C36" s="283">
        <f>IF(入力!B27="","",入力!B27)</f>
        <v>2</v>
      </c>
      <c r="D36" s="284"/>
      <c r="E36" s="285"/>
      <c r="F36" s="289" t="str">
        <f>IF(入力!C28="","",入力!C27&amp;"　"&amp;入力!E27&amp;"
"&amp;入力!C28&amp;"　"&amp;入力!E28)</f>
        <v>イチハラ　ミイナ
市原　未唯奈</v>
      </c>
      <c r="G36" s="290"/>
      <c r="H36" s="290"/>
      <c r="I36" s="290"/>
      <c r="J36" s="290"/>
      <c r="K36" s="290"/>
      <c r="L36" s="290"/>
      <c r="M36" s="290"/>
      <c r="N36" s="290"/>
      <c r="O36" s="290"/>
      <c r="P36" s="291"/>
      <c r="Q36" s="295">
        <f>IF(入力!G27="","",入力!G27)</f>
        <v>6</v>
      </c>
      <c r="R36" s="296"/>
      <c r="S36" s="297"/>
      <c r="T36" s="301" t="str">
        <f>IF(入力!I27="","",入力!I27)</f>
        <v>千葉市立西の谷小学校</v>
      </c>
      <c r="U36" s="302"/>
      <c r="V36" s="302"/>
      <c r="W36" s="302"/>
      <c r="X36" s="302"/>
      <c r="Y36" s="302"/>
      <c r="Z36" s="302"/>
      <c r="AA36" s="302"/>
      <c r="AB36" s="302"/>
      <c r="AC36" s="302"/>
      <c r="AD36" s="302"/>
      <c r="AE36" s="302"/>
      <c r="AF36" s="302"/>
      <c r="AG36" s="302"/>
      <c r="AH36" s="302"/>
      <c r="AI36" s="303"/>
      <c r="AJ36" s="295">
        <f>IF(入力!M27="","",入力!M27)</f>
        <v>516302973</v>
      </c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7"/>
      <c r="AZ36" s="295">
        <f>IF(入力!P27="","",入力!P27)</f>
        <v>153</v>
      </c>
      <c r="BA36" s="296"/>
      <c r="BB36" s="296"/>
      <c r="BC36" s="296"/>
      <c r="BD36" s="296"/>
      <c r="BE36" s="296"/>
      <c r="BF36" s="307"/>
    </row>
    <row r="37" spans="3:58" ht="15" customHeight="1">
      <c r="C37" s="309"/>
      <c r="D37" s="310"/>
      <c r="E37" s="311"/>
      <c r="F37" s="312"/>
      <c r="G37" s="313"/>
      <c r="H37" s="313"/>
      <c r="I37" s="313"/>
      <c r="J37" s="313"/>
      <c r="K37" s="313"/>
      <c r="L37" s="313"/>
      <c r="M37" s="313"/>
      <c r="N37" s="313"/>
      <c r="O37" s="313"/>
      <c r="P37" s="314"/>
      <c r="Q37" s="315"/>
      <c r="R37" s="316"/>
      <c r="S37" s="317"/>
      <c r="T37" s="318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15"/>
      <c r="AK37" s="316"/>
      <c r="AL37" s="316"/>
      <c r="AM37" s="316"/>
      <c r="AN37" s="316"/>
      <c r="AO37" s="316"/>
      <c r="AP37" s="316"/>
      <c r="AQ37" s="316"/>
      <c r="AR37" s="316"/>
      <c r="AS37" s="316"/>
      <c r="AT37" s="316"/>
      <c r="AU37" s="316"/>
      <c r="AV37" s="316"/>
      <c r="AW37" s="316"/>
      <c r="AX37" s="316"/>
      <c r="AY37" s="317"/>
      <c r="AZ37" s="315"/>
      <c r="BA37" s="316"/>
      <c r="BB37" s="316"/>
      <c r="BC37" s="316"/>
      <c r="BD37" s="316"/>
      <c r="BE37" s="316"/>
      <c r="BF37" s="321"/>
    </row>
    <row r="38" spans="3:58" ht="15" customHeight="1">
      <c r="C38" s="283">
        <f>IF(入力!B29="","",入力!B29)</f>
        <v>3</v>
      </c>
      <c r="D38" s="284"/>
      <c r="E38" s="285"/>
      <c r="F38" s="289" t="str">
        <f>IF(入力!C30="","",入力!C29&amp;"　"&amp;入力!E29&amp;"
"&amp;入力!C30&amp;"　"&amp;入力!E30)</f>
        <v>タカハシ　リオ
高橋　璃桜</v>
      </c>
      <c r="G38" s="290"/>
      <c r="H38" s="290"/>
      <c r="I38" s="290"/>
      <c r="J38" s="290"/>
      <c r="K38" s="290"/>
      <c r="L38" s="290"/>
      <c r="M38" s="290"/>
      <c r="N38" s="290"/>
      <c r="O38" s="290"/>
      <c r="P38" s="291"/>
      <c r="Q38" s="295">
        <f>IF(入力!G29="","",入力!G29)</f>
        <v>6</v>
      </c>
      <c r="R38" s="296"/>
      <c r="S38" s="297"/>
      <c r="T38" s="301" t="str">
        <f>IF(入力!I29="","",入力!I29)</f>
        <v>千葉市立幕張西小学校</v>
      </c>
      <c r="U38" s="302"/>
      <c r="V38" s="302"/>
      <c r="W38" s="302"/>
      <c r="X38" s="302"/>
      <c r="Y38" s="302"/>
      <c r="Z38" s="302"/>
      <c r="AA38" s="302"/>
      <c r="AB38" s="302"/>
      <c r="AC38" s="302"/>
      <c r="AD38" s="302"/>
      <c r="AE38" s="302"/>
      <c r="AF38" s="302"/>
      <c r="AG38" s="302"/>
      <c r="AH38" s="302"/>
      <c r="AI38" s="303"/>
      <c r="AJ38" s="295">
        <f>IF(入力!M29="","",入力!M29)</f>
        <v>514713902</v>
      </c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7"/>
      <c r="AZ38" s="295">
        <f>IF(入力!P29="","",入力!P29)</f>
        <v>156</v>
      </c>
      <c r="BA38" s="296"/>
      <c r="BB38" s="296"/>
      <c r="BC38" s="296"/>
      <c r="BD38" s="296"/>
      <c r="BE38" s="296"/>
      <c r="BF38" s="307"/>
    </row>
    <row r="39" spans="3:58" ht="15" customHeight="1">
      <c r="C39" s="309"/>
      <c r="D39" s="310"/>
      <c r="E39" s="311"/>
      <c r="F39" s="312"/>
      <c r="G39" s="313"/>
      <c r="H39" s="313"/>
      <c r="I39" s="313"/>
      <c r="J39" s="313"/>
      <c r="K39" s="313"/>
      <c r="L39" s="313"/>
      <c r="M39" s="313"/>
      <c r="N39" s="313"/>
      <c r="O39" s="313"/>
      <c r="P39" s="314"/>
      <c r="Q39" s="315"/>
      <c r="R39" s="316"/>
      <c r="S39" s="317"/>
      <c r="T39" s="318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15"/>
      <c r="AK39" s="316"/>
      <c r="AL39" s="316"/>
      <c r="AM39" s="316"/>
      <c r="AN39" s="316"/>
      <c r="AO39" s="316"/>
      <c r="AP39" s="316"/>
      <c r="AQ39" s="316"/>
      <c r="AR39" s="316"/>
      <c r="AS39" s="316"/>
      <c r="AT39" s="316"/>
      <c r="AU39" s="316"/>
      <c r="AV39" s="316"/>
      <c r="AW39" s="316"/>
      <c r="AX39" s="316"/>
      <c r="AY39" s="317"/>
      <c r="AZ39" s="315"/>
      <c r="BA39" s="316"/>
      <c r="BB39" s="316"/>
      <c r="BC39" s="316"/>
      <c r="BD39" s="316"/>
      <c r="BE39" s="316"/>
      <c r="BF39" s="321"/>
    </row>
    <row r="40" spans="3:58" ht="15" customHeight="1">
      <c r="C40" s="283">
        <f>IF(入力!B31="","",入力!B31)</f>
        <v>4</v>
      </c>
      <c r="D40" s="284"/>
      <c r="E40" s="285"/>
      <c r="F40" s="289" t="str">
        <f>IF(入力!C32="","",入力!C31&amp;"　"&amp;入力!E31&amp;"
"&amp;入力!C32&amp;"　"&amp;入力!E32)</f>
        <v>イガキ　ナナミ
井垣　七菜美</v>
      </c>
      <c r="G40" s="290"/>
      <c r="H40" s="290"/>
      <c r="I40" s="290"/>
      <c r="J40" s="290"/>
      <c r="K40" s="290"/>
      <c r="L40" s="290"/>
      <c r="M40" s="290"/>
      <c r="N40" s="290"/>
      <c r="O40" s="290"/>
      <c r="P40" s="291"/>
      <c r="Q40" s="295">
        <f>IF(入力!G31="","",入力!G31)</f>
        <v>6</v>
      </c>
      <c r="R40" s="296"/>
      <c r="S40" s="297"/>
      <c r="T40" s="301" t="str">
        <f>IF(入力!I31="","",入力!I31)</f>
        <v>千葉市立幕張西小学校</v>
      </c>
      <c r="U40" s="302"/>
      <c r="V40" s="302"/>
      <c r="W40" s="302"/>
      <c r="X40" s="302"/>
      <c r="Y40" s="302"/>
      <c r="Z40" s="302"/>
      <c r="AA40" s="302"/>
      <c r="AB40" s="302"/>
      <c r="AC40" s="302"/>
      <c r="AD40" s="302"/>
      <c r="AE40" s="302"/>
      <c r="AF40" s="302"/>
      <c r="AG40" s="302"/>
      <c r="AH40" s="302"/>
      <c r="AI40" s="303"/>
      <c r="AJ40" s="295">
        <f>IF(入力!M31="","",入力!M31)</f>
        <v>516678076</v>
      </c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7"/>
      <c r="AZ40" s="295">
        <f>IF(入力!P31="","",入力!P31)</f>
        <v>155</v>
      </c>
      <c r="BA40" s="296"/>
      <c r="BB40" s="296"/>
      <c r="BC40" s="296"/>
      <c r="BD40" s="296"/>
      <c r="BE40" s="296"/>
      <c r="BF40" s="307"/>
    </row>
    <row r="41" spans="3:58" ht="15" customHeight="1">
      <c r="C41" s="309"/>
      <c r="D41" s="310"/>
      <c r="E41" s="311"/>
      <c r="F41" s="312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315"/>
      <c r="R41" s="316"/>
      <c r="S41" s="317"/>
      <c r="T41" s="318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20"/>
      <c r="AJ41" s="315"/>
      <c r="AK41" s="316"/>
      <c r="AL41" s="316"/>
      <c r="AM41" s="316"/>
      <c r="AN41" s="316"/>
      <c r="AO41" s="316"/>
      <c r="AP41" s="316"/>
      <c r="AQ41" s="316"/>
      <c r="AR41" s="316"/>
      <c r="AS41" s="316"/>
      <c r="AT41" s="316"/>
      <c r="AU41" s="316"/>
      <c r="AV41" s="316"/>
      <c r="AW41" s="316"/>
      <c r="AX41" s="316"/>
      <c r="AY41" s="317"/>
      <c r="AZ41" s="315"/>
      <c r="BA41" s="316"/>
      <c r="BB41" s="316"/>
      <c r="BC41" s="316"/>
      <c r="BD41" s="316"/>
      <c r="BE41" s="316"/>
      <c r="BF41" s="321"/>
    </row>
    <row r="42" spans="3:58" ht="15" customHeight="1">
      <c r="C42" s="283" t="str">
        <f>IF(入力!B33="","",入力!B33)</f>
        <v>⑤</v>
      </c>
      <c r="D42" s="284"/>
      <c r="E42" s="285"/>
      <c r="F42" s="289" t="str">
        <f>IF(入力!C34="","",入力!C33&amp;"　"&amp;入力!E33&amp;"
"&amp;入力!C34&amp;"　"&amp;入力!E34)</f>
        <v>タニ　ホノカ
谷　帆乃風</v>
      </c>
      <c r="G42" s="290"/>
      <c r="H42" s="290"/>
      <c r="I42" s="290"/>
      <c r="J42" s="290"/>
      <c r="K42" s="290"/>
      <c r="L42" s="290"/>
      <c r="M42" s="290"/>
      <c r="N42" s="290"/>
      <c r="O42" s="290"/>
      <c r="P42" s="291"/>
      <c r="Q42" s="295">
        <f>IF(入力!G33="","",入力!G33)</f>
        <v>6</v>
      </c>
      <c r="R42" s="296"/>
      <c r="S42" s="297"/>
      <c r="T42" s="301" t="str">
        <f>IF(入力!I33="","",入力!I33)</f>
        <v>千葉市立西の谷小学校</v>
      </c>
      <c r="U42" s="302"/>
      <c r="V42" s="302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3"/>
      <c r="AJ42" s="295">
        <f>IF(入力!M33="","",入力!M33)</f>
        <v>516149281</v>
      </c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7"/>
      <c r="AZ42" s="295">
        <f>IF(入力!P33="","",入力!P33)</f>
        <v>146</v>
      </c>
      <c r="BA42" s="296"/>
      <c r="BB42" s="296"/>
      <c r="BC42" s="296"/>
      <c r="BD42" s="296"/>
      <c r="BE42" s="296"/>
      <c r="BF42" s="307"/>
    </row>
    <row r="43" spans="3:58" ht="15" customHeight="1">
      <c r="C43" s="309"/>
      <c r="D43" s="310"/>
      <c r="E43" s="311"/>
      <c r="F43" s="312"/>
      <c r="G43" s="313"/>
      <c r="H43" s="313"/>
      <c r="I43" s="313"/>
      <c r="J43" s="313"/>
      <c r="K43" s="313"/>
      <c r="L43" s="313"/>
      <c r="M43" s="313"/>
      <c r="N43" s="313"/>
      <c r="O43" s="313"/>
      <c r="P43" s="314"/>
      <c r="Q43" s="315"/>
      <c r="R43" s="316"/>
      <c r="S43" s="317"/>
      <c r="T43" s="318"/>
      <c r="U43" s="319"/>
      <c r="V43" s="319"/>
      <c r="W43" s="319"/>
      <c r="X43" s="319"/>
      <c r="Y43" s="319"/>
      <c r="Z43" s="319"/>
      <c r="AA43" s="319"/>
      <c r="AB43" s="319"/>
      <c r="AC43" s="319"/>
      <c r="AD43" s="319"/>
      <c r="AE43" s="319"/>
      <c r="AF43" s="319"/>
      <c r="AG43" s="319"/>
      <c r="AH43" s="319"/>
      <c r="AI43" s="320"/>
      <c r="AJ43" s="315"/>
      <c r="AK43" s="316"/>
      <c r="AL43" s="316"/>
      <c r="AM43" s="316"/>
      <c r="AN43" s="316"/>
      <c r="AO43" s="316"/>
      <c r="AP43" s="316"/>
      <c r="AQ43" s="316"/>
      <c r="AR43" s="316"/>
      <c r="AS43" s="316"/>
      <c r="AT43" s="316"/>
      <c r="AU43" s="316"/>
      <c r="AV43" s="316"/>
      <c r="AW43" s="316"/>
      <c r="AX43" s="316"/>
      <c r="AY43" s="317"/>
      <c r="AZ43" s="315"/>
      <c r="BA43" s="316"/>
      <c r="BB43" s="316"/>
      <c r="BC43" s="316"/>
      <c r="BD43" s="316"/>
      <c r="BE43" s="316"/>
      <c r="BF43" s="321"/>
    </row>
    <row r="44" spans="3:58" ht="15" customHeight="1">
      <c r="C44" s="283">
        <f>IF(入力!B35="","",入力!B35)</f>
        <v>6</v>
      </c>
      <c r="D44" s="284"/>
      <c r="E44" s="285"/>
      <c r="F44" s="289" t="str">
        <f>IF(入力!C36="","",入力!C35&amp;"　"&amp;入力!E35&amp;"
"&amp;入力!C36&amp;"　"&amp;入力!E36)</f>
        <v>ウチバヤシ　カノン
内林 　花音</v>
      </c>
      <c r="G44" s="290"/>
      <c r="H44" s="290"/>
      <c r="I44" s="290"/>
      <c r="J44" s="290"/>
      <c r="K44" s="290"/>
      <c r="L44" s="290"/>
      <c r="M44" s="290"/>
      <c r="N44" s="290"/>
      <c r="O44" s="290"/>
      <c r="P44" s="291"/>
      <c r="Q44" s="295">
        <f>IF(入力!G35="","",入力!G35)</f>
        <v>6</v>
      </c>
      <c r="R44" s="296"/>
      <c r="S44" s="297"/>
      <c r="T44" s="301" t="str">
        <f>IF(入力!I35="","",入力!I35)</f>
        <v>千葉市立西の谷小学校</v>
      </c>
      <c r="U44" s="302"/>
      <c r="V44" s="302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3"/>
      <c r="AJ44" s="295">
        <f>IF(入力!M35="","",入力!M35)</f>
        <v>516302912</v>
      </c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7"/>
      <c r="AZ44" s="295">
        <f>IF(入力!P35="","",入力!P35)</f>
        <v>150</v>
      </c>
      <c r="BA44" s="296"/>
      <c r="BB44" s="296"/>
      <c r="BC44" s="296"/>
      <c r="BD44" s="296"/>
      <c r="BE44" s="296"/>
      <c r="BF44" s="307"/>
    </row>
    <row r="45" spans="3:58" ht="15" customHeight="1">
      <c r="C45" s="309"/>
      <c r="D45" s="310"/>
      <c r="E45" s="311"/>
      <c r="F45" s="312"/>
      <c r="G45" s="313"/>
      <c r="H45" s="313"/>
      <c r="I45" s="313"/>
      <c r="J45" s="313"/>
      <c r="K45" s="313"/>
      <c r="L45" s="313"/>
      <c r="M45" s="313"/>
      <c r="N45" s="313"/>
      <c r="O45" s="313"/>
      <c r="P45" s="314"/>
      <c r="Q45" s="315"/>
      <c r="R45" s="316"/>
      <c r="S45" s="317"/>
      <c r="T45" s="318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20"/>
      <c r="AJ45" s="315"/>
      <c r="AK45" s="316"/>
      <c r="AL45" s="316"/>
      <c r="AM45" s="316"/>
      <c r="AN45" s="316"/>
      <c r="AO45" s="316"/>
      <c r="AP45" s="316"/>
      <c r="AQ45" s="316"/>
      <c r="AR45" s="316"/>
      <c r="AS45" s="316"/>
      <c r="AT45" s="316"/>
      <c r="AU45" s="316"/>
      <c r="AV45" s="316"/>
      <c r="AW45" s="316"/>
      <c r="AX45" s="316"/>
      <c r="AY45" s="317"/>
      <c r="AZ45" s="315"/>
      <c r="BA45" s="316"/>
      <c r="BB45" s="316"/>
      <c r="BC45" s="316"/>
      <c r="BD45" s="316"/>
      <c r="BE45" s="316"/>
      <c r="BF45" s="321"/>
    </row>
    <row r="46" spans="3:58" ht="15" customHeight="1">
      <c r="C46" s="283">
        <f>IF(入力!B37="","",入力!B37)</f>
        <v>7</v>
      </c>
      <c r="D46" s="284"/>
      <c r="E46" s="285"/>
      <c r="F46" s="289" t="str">
        <f>IF(入力!C38="","",入力!C37&amp;"　"&amp;入力!E37&amp;"
"&amp;入力!C38&amp;"　"&amp;入力!E38)</f>
        <v>トミタ　ナミ
 冨田　奈見</v>
      </c>
      <c r="G46" s="290"/>
      <c r="H46" s="290"/>
      <c r="I46" s="290"/>
      <c r="J46" s="290"/>
      <c r="K46" s="290"/>
      <c r="L46" s="290"/>
      <c r="M46" s="290"/>
      <c r="N46" s="290"/>
      <c r="O46" s="290"/>
      <c r="P46" s="291"/>
      <c r="Q46" s="295">
        <f>IF(入力!G37="","",入力!G37)</f>
        <v>6</v>
      </c>
      <c r="R46" s="296"/>
      <c r="S46" s="297"/>
      <c r="T46" s="301" t="str">
        <f>IF(入力!I37="","",入力!I37)</f>
        <v>千葉市立海浜打瀬小学校</v>
      </c>
      <c r="U46" s="302"/>
      <c r="V46" s="302"/>
      <c r="W46" s="302"/>
      <c r="X46" s="302"/>
      <c r="Y46" s="302"/>
      <c r="Z46" s="302"/>
      <c r="AA46" s="302"/>
      <c r="AB46" s="302"/>
      <c r="AC46" s="302"/>
      <c r="AD46" s="302"/>
      <c r="AE46" s="302"/>
      <c r="AF46" s="302"/>
      <c r="AG46" s="302"/>
      <c r="AH46" s="302"/>
      <c r="AI46" s="303"/>
      <c r="AJ46" s="295">
        <f>IF(入力!M37="","",入力!M37)</f>
        <v>518934972</v>
      </c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7"/>
      <c r="AZ46" s="295">
        <f>IF(入力!P37="","",入力!P37)</f>
        <v>159</v>
      </c>
      <c r="BA46" s="296"/>
      <c r="BB46" s="296"/>
      <c r="BC46" s="296"/>
      <c r="BD46" s="296"/>
      <c r="BE46" s="296"/>
      <c r="BF46" s="307"/>
    </row>
    <row r="47" spans="3:58" ht="15" customHeight="1">
      <c r="C47" s="309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315"/>
      <c r="R47" s="316"/>
      <c r="S47" s="317"/>
      <c r="T47" s="318"/>
      <c r="U47" s="319"/>
      <c r="V47" s="319"/>
      <c r="W47" s="319"/>
      <c r="X47" s="319"/>
      <c r="Y47" s="319"/>
      <c r="Z47" s="319"/>
      <c r="AA47" s="319"/>
      <c r="AB47" s="319"/>
      <c r="AC47" s="319"/>
      <c r="AD47" s="319"/>
      <c r="AE47" s="319"/>
      <c r="AF47" s="319"/>
      <c r="AG47" s="319"/>
      <c r="AH47" s="319"/>
      <c r="AI47" s="320"/>
      <c r="AJ47" s="315"/>
      <c r="AK47" s="316"/>
      <c r="AL47" s="316"/>
      <c r="AM47" s="316"/>
      <c r="AN47" s="316"/>
      <c r="AO47" s="316"/>
      <c r="AP47" s="316"/>
      <c r="AQ47" s="316"/>
      <c r="AR47" s="316"/>
      <c r="AS47" s="316"/>
      <c r="AT47" s="316"/>
      <c r="AU47" s="316"/>
      <c r="AV47" s="316"/>
      <c r="AW47" s="316"/>
      <c r="AX47" s="316"/>
      <c r="AY47" s="317"/>
      <c r="AZ47" s="315"/>
      <c r="BA47" s="316"/>
      <c r="BB47" s="316"/>
      <c r="BC47" s="316"/>
      <c r="BD47" s="316"/>
      <c r="BE47" s="316"/>
      <c r="BF47" s="321"/>
    </row>
    <row r="48" spans="3:58" ht="15" customHeight="1">
      <c r="C48" s="283">
        <f>IF(入力!B39="","",入力!B39)</f>
        <v>8</v>
      </c>
      <c r="D48" s="284"/>
      <c r="E48" s="285"/>
      <c r="F48" s="289" t="str">
        <f>IF(入力!C40="","",入力!C39&amp;"　"&amp;入力!E39&amp;"
"&amp;入力!C40&amp;"　"&amp;入力!E40)</f>
        <v>タカハシ　カノ
高橋　佳乃</v>
      </c>
      <c r="G48" s="290"/>
      <c r="H48" s="290"/>
      <c r="I48" s="290"/>
      <c r="J48" s="290"/>
      <c r="K48" s="290"/>
      <c r="L48" s="290"/>
      <c r="M48" s="290"/>
      <c r="N48" s="290"/>
      <c r="O48" s="290"/>
      <c r="P48" s="291"/>
      <c r="Q48" s="295">
        <f>IF(入力!G39="","",入力!G39)</f>
        <v>5</v>
      </c>
      <c r="R48" s="296"/>
      <c r="S48" s="297"/>
      <c r="T48" s="301" t="str">
        <f>IF(入力!I39="","",入力!I39)</f>
        <v>千葉市立打瀬小学校</v>
      </c>
      <c r="U48" s="302"/>
      <c r="V48" s="302"/>
      <c r="W48" s="302"/>
      <c r="X48" s="302"/>
      <c r="Y48" s="302"/>
      <c r="Z48" s="302"/>
      <c r="AA48" s="302"/>
      <c r="AB48" s="302"/>
      <c r="AC48" s="302"/>
      <c r="AD48" s="302"/>
      <c r="AE48" s="302"/>
      <c r="AF48" s="302"/>
      <c r="AG48" s="302"/>
      <c r="AH48" s="302"/>
      <c r="AI48" s="303"/>
      <c r="AJ48" s="295">
        <f>IF(入力!M39="","",入力!M39)</f>
        <v>516419125</v>
      </c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7"/>
      <c r="AZ48" s="295">
        <f>IF(入力!P39="","",入力!P39)</f>
        <v>142</v>
      </c>
      <c r="BA48" s="296"/>
      <c r="BB48" s="296"/>
      <c r="BC48" s="296"/>
      <c r="BD48" s="296"/>
      <c r="BE48" s="296"/>
      <c r="BF48" s="307"/>
    </row>
    <row r="49" spans="3:58" ht="15" customHeight="1">
      <c r="C49" s="309"/>
      <c r="D49" s="310"/>
      <c r="E49" s="311"/>
      <c r="F49" s="312"/>
      <c r="G49" s="313"/>
      <c r="H49" s="313"/>
      <c r="I49" s="313"/>
      <c r="J49" s="313"/>
      <c r="K49" s="313"/>
      <c r="L49" s="313"/>
      <c r="M49" s="313"/>
      <c r="N49" s="313"/>
      <c r="O49" s="313"/>
      <c r="P49" s="314"/>
      <c r="Q49" s="315"/>
      <c r="R49" s="316"/>
      <c r="S49" s="317"/>
      <c r="T49" s="318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  <c r="AJ49" s="315"/>
      <c r="AK49" s="316"/>
      <c r="AL49" s="316"/>
      <c r="AM49" s="316"/>
      <c r="AN49" s="316"/>
      <c r="AO49" s="316"/>
      <c r="AP49" s="316"/>
      <c r="AQ49" s="316"/>
      <c r="AR49" s="316"/>
      <c r="AS49" s="316"/>
      <c r="AT49" s="316"/>
      <c r="AU49" s="316"/>
      <c r="AV49" s="316"/>
      <c r="AW49" s="316"/>
      <c r="AX49" s="316"/>
      <c r="AY49" s="317"/>
      <c r="AZ49" s="315"/>
      <c r="BA49" s="316"/>
      <c r="BB49" s="316"/>
      <c r="BC49" s="316"/>
      <c r="BD49" s="316"/>
      <c r="BE49" s="316"/>
      <c r="BF49" s="321"/>
    </row>
    <row r="50" spans="3:58" ht="15" customHeight="1">
      <c r="C50" s="283">
        <f>IF(入力!B41="","",入力!B41)</f>
        <v>9</v>
      </c>
      <c r="D50" s="284"/>
      <c r="E50" s="285"/>
      <c r="F50" s="289" t="str">
        <f>IF(入力!C42="","",入力!C41&amp;"　"&amp;入力!E41&amp;"
"&amp;入力!C42&amp;"　"&amp;入力!E42)</f>
        <v>タカハシ　カホ
高橋　佳帆</v>
      </c>
      <c r="G50" s="290"/>
      <c r="H50" s="290"/>
      <c r="I50" s="290"/>
      <c r="J50" s="290"/>
      <c r="K50" s="290"/>
      <c r="L50" s="290"/>
      <c r="M50" s="290"/>
      <c r="N50" s="290"/>
      <c r="O50" s="290"/>
      <c r="P50" s="291"/>
      <c r="Q50" s="295">
        <f>IF(入力!G41="","",入力!G41)</f>
        <v>5</v>
      </c>
      <c r="R50" s="296"/>
      <c r="S50" s="297"/>
      <c r="T50" s="301" t="str">
        <f>IF(入力!I41="","",入力!I41)</f>
        <v>千葉市立打瀬小学校</v>
      </c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  <c r="AE50" s="302"/>
      <c r="AF50" s="302"/>
      <c r="AG50" s="302"/>
      <c r="AH50" s="302"/>
      <c r="AI50" s="303"/>
      <c r="AJ50" s="295">
        <f>IF(入力!M41="","",入力!M41)</f>
        <v>516419237</v>
      </c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7"/>
      <c r="AZ50" s="295">
        <f>IF(入力!P41="","",入力!P41)</f>
        <v>142</v>
      </c>
      <c r="BA50" s="296"/>
      <c r="BB50" s="296"/>
      <c r="BC50" s="296"/>
      <c r="BD50" s="296"/>
      <c r="BE50" s="296"/>
      <c r="BF50" s="307"/>
    </row>
    <row r="51" spans="3:58" ht="15" customHeight="1">
      <c r="C51" s="309"/>
      <c r="D51" s="310"/>
      <c r="E51" s="311"/>
      <c r="F51" s="312"/>
      <c r="G51" s="313"/>
      <c r="H51" s="313"/>
      <c r="I51" s="313"/>
      <c r="J51" s="313"/>
      <c r="K51" s="313"/>
      <c r="L51" s="313"/>
      <c r="M51" s="313"/>
      <c r="N51" s="313"/>
      <c r="O51" s="313"/>
      <c r="P51" s="314"/>
      <c r="Q51" s="315"/>
      <c r="R51" s="316"/>
      <c r="S51" s="317"/>
      <c r="T51" s="318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19"/>
      <c r="AG51" s="319"/>
      <c r="AH51" s="319"/>
      <c r="AI51" s="320"/>
      <c r="AJ51" s="315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  <c r="AZ51" s="315"/>
      <c r="BA51" s="316"/>
      <c r="BB51" s="316"/>
      <c r="BC51" s="316"/>
      <c r="BD51" s="316"/>
      <c r="BE51" s="316"/>
      <c r="BF51" s="321"/>
    </row>
    <row r="52" spans="3:58" ht="15" customHeight="1">
      <c r="C52" s="283">
        <f>IF(入力!B43="","",入力!B43)</f>
        <v>10</v>
      </c>
      <c r="D52" s="284"/>
      <c r="E52" s="285"/>
      <c r="F52" s="289" t="str">
        <f>IF(入力!C44="","",入力!C43&amp;"　"&amp;入力!E43&amp;"
"&amp;入力!C44&amp;"　"&amp;入力!E44)</f>
        <v>マツイ　ミユウ
松井　実佑</v>
      </c>
      <c r="G52" s="290"/>
      <c r="H52" s="290"/>
      <c r="I52" s="290"/>
      <c r="J52" s="290"/>
      <c r="K52" s="290"/>
      <c r="L52" s="290"/>
      <c r="M52" s="290"/>
      <c r="N52" s="290"/>
      <c r="O52" s="290"/>
      <c r="P52" s="291"/>
      <c r="Q52" s="295">
        <f>IF(入力!G43="","",入力!G43)</f>
        <v>6</v>
      </c>
      <c r="R52" s="296"/>
      <c r="S52" s="297"/>
      <c r="T52" s="301" t="str">
        <f>IF(入力!I43="","",入力!I43)</f>
        <v>千葉市立幕張南小学校</v>
      </c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3"/>
      <c r="AJ52" s="295">
        <f>IF(入力!M43="","",入力!M43)</f>
        <v>518092276</v>
      </c>
      <c r="AK52" s="296"/>
      <c r="AL52" s="296"/>
      <c r="AM52" s="296"/>
      <c r="AN52" s="296"/>
      <c r="AO52" s="296"/>
      <c r="AP52" s="296"/>
      <c r="AQ52" s="296"/>
      <c r="AR52" s="296"/>
      <c r="AS52" s="296"/>
      <c r="AT52" s="296"/>
      <c r="AU52" s="296"/>
      <c r="AV52" s="296"/>
      <c r="AW52" s="296"/>
      <c r="AX52" s="296"/>
      <c r="AY52" s="297"/>
      <c r="AZ52" s="295">
        <f>IF(入力!P43="","",入力!P43)</f>
        <v>153</v>
      </c>
      <c r="BA52" s="296"/>
      <c r="BB52" s="296"/>
      <c r="BC52" s="296"/>
      <c r="BD52" s="296"/>
      <c r="BE52" s="296"/>
      <c r="BF52" s="307"/>
    </row>
    <row r="53" spans="3:58" ht="15" customHeight="1">
      <c r="C53" s="309"/>
      <c r="D53" s="310"/>
      <c r="E53" s="311"/>
      <c r="F53" s="312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315"/>
      <c r="R53" s="316"/>
      <c r="S53" s="317"/>
      <c r="T53" s="318"/>
      <c r="U53" s="319"/>
      <c r="V53" s="319"/>
      <c r="W53" s="319"/>
      <c r="X53" s="319"/>
      <c r="Y53" s="319"/>
      <c r="Z53" s="319"/>
      <c r="AA53" s="319"/>
      <c r="AB53" s="319"/>
      <c r="AC53" s="319"/>
      <c r="AD53" s="319"/>
      <c r="AE53" s="319"/>
      <c r="AF53" s="319"/>
      <c r="AG53" s="319"/>
      <c r="AH53" s="319"/>
      <c r="AI53" s="320"/>
      <c r="AJ53" s="315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7"/>
      <c r="AZ53" s="315"/>
      <c r="BA53" s="316"/>
      <c r="BB53" s="316"/>
      <c r="BC53" s="316"/>
      <c r="BD53" s="316"/>
      <c r="BE53" s="316"/>
      <c r="BF53" s="321"/>
    </row>
    <row r="54" spans="3:58" ht="15" customHeight="1">
      <c r="C54" s="283" t="str">
        <f>IF(入力!B45="","",入力!B45)</f>
        <v/>
      </c>
      <c r="D54" s="284"/>
      <c r="E54" s="285"/>
      <c r="F54" s="289" t="str">
        <f>IF(入力!C46="","",入力!C45&amp;"　"&amp;入力!E45&amp;"
"&amp;入力!C46&amp;"　"&amp;入力!E46)</f>
        <v/>
      </c>
      <c r="G54" s="290"/>
      <c r="H54" s="290"/>
      <c r="I54" s="290"/>
      <c r="J54" s="290"/>
      <c r="K54" s="290"/>
      <c r="L54" s="290"/>
      <c r="M54" s="290"/>
      <c r="N54" s="290"/>
      <c r="O54" s="290"/>
      <c r="P54" s="291"/>
      <c r="Q54" s="295" t="str">
        <f>IF(入力!G45="","",入力!G45)</f>
        <v/>
      </c>
      <c r="R54" s="296"/>
      <c r="S54" s="297"/>
      <c r="T54" s="301" t="str">
        <f>IF(入力!I45="","",入力!I45)</f>
        <v/>
      </c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3"/>
      <c r="AJ54" s="295" t="str">
        <f>IF(入力!M45="","",入力!M45)</f>
        <v/>
      </c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7"/>
      <c r="AZ54" s="295" t="str">
        <f>IF(入力!P45="","",入力!P45)</f>
        <v/>
      </c>
      <c r="BA54" s="296"/>
      <c r="BB54" s="296"/>
      <c r="BC54" s="296"/>
      <c r="BD54" s="296"/>
      <c r="BE54" s="296"/>
      <c r="BF54" s="307"/>
    </row>
    <row r="55" spans="3:58" ht="15" customHeight="1">
      <c r="C55" s="309"/>
      <c r="D55" s="310"/>
      <c r="E55" s="311"/>
      <c r="F55" s="312"/>
      <c r="G55" s="313"/>
      <c r="H55" s="313"/>
      <c r="I55" s="313"/>
      <c r="J55" s="313"/>
      <c r="K55" s="313"/>
      <c r="L55" s="313"/>
      <c r="M55" s="313"/>
      <c r="N55" s="313"/>
      <c r="O55" s="313"/>
      <c r="P55" s="314"/>
      <c r="Q55" s="315"/>
      <c r="R55" s="316"/>
      <c r="S55" s="317"/>
      <c r="T55" s="318"/>
      <c r="U55" s="319"/>
      <c r="V55" s="319"/>
      <c r="W55" s="319"/>
      <c r="X55" s="319"/>
      <c r="Y55" s="319"/>
      <c r="Z55" s="319"/>
      <c r="AA55" s="319"/>
      <c r="AB55" s="319"/>
      <c r="AC55" s="319"/>
      <c r="AD55" s="319"/>
      <c r="AE55" s="319"/>
      <c r="AF55" s="319"/>
      <c r="AG55" s="319"/>
      <c r="AH55" s="319"/>
      <c r="AI55" s="320"/>
      <c r="AJ55" s="315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7"/>
      <c r="AZ55" s="315"/>
      <c r="BA55" s="316"/>
      <c r="BB55" s="316"/>
      <c r="BC55" s="316"/>
      <c r="BD55" s="316"/>
      <c r="BE55" s="316"/>
      <c r="BF55" s="321"/>
    </row>
    <row r="56" spans="3:58" ht="15" customHeight="1">
      <c r="C56" s="283" t="str">
        <f>IF(入力!B47="","",入力!B47)</f>
        <v/>
      </c>
      <c r="D56" s="284"/>
      <c r="E56" s="285"/>
      <c r="F56" s="289" t="str">
        <f>IF(入力!C48="","",入力!C47&amp;"　"&amp;入力!E47&amp;"
"&amp;入力!C48&amp;"　"&amp;入力!E48)</f>
        <v/>
      </c>
      <c r="G56" s="290"/>
      <c r="H56" s="290"/>
      <c r="I56" s="290"/>
      <c r="J56" s="290"/>
      <c r="K56" s="290"/>
      <c r="L56" s="290"/>
      <c r="M56" s="290"/>
      <c r="N56" s="290"/>
      <c r="O56" s="290"/>
      <c r="P56" s="291"/>
      <c r="Q56" s="295" t="str">
        <f>IF(入力!G47="","",入力!G47)</f>
        <v/>
      </c>
      <c r="R56" s="296"/>
      <c r="S56" s="297"/>
      <c r="T56" s="301" t="str">
        <f>IF(入力!I47="","",入力!I47)</f>
        <v/>
      </c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3"/>
      <c r="AJ56" s="295" t="str">
        <f>IF(入力!M47="","",入力!M47)</f>
        <v/>
      </c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7"/>
      <c r="AZ56" s="295" t="str">
        <f>IF(入力!P47="","",入力!P47)</f>
        <v/>
      </c>
      <c r="BA56" s="296"/>
      <c r="BB56" s="296"/>
      <c r="BC56" s="296"/>
      <c r="BD56" s="296"/>
      <c r="BE56" s="296"/>
      <c r="BF56" s="307"/>
    </row>
    <row r="57" spans="3:58" ht="15" customHeight="1" thickBot="1">
      <c r="C57" s="286"/>
      <c r="D57" s="287"/>
      <c r="E57" s="288"/>
      <c r="F57" s="292"/>
      <c r="G57" s="293"/>
      <c r="H57" s="293"/>
      <c r="I57" s="293"/>
      <c r="J57" s="293"/>
      <c r="K57" s="293"/>
      <c r="L57" s="293"/>
      <c r="M57" s="293"/>
      <c r="N57" s="293"/>
      <c r="O57" s="293"/>
      <c r="P57" s="294"/>
      <c r="Q57" s="298"/>
      <c r="R57" s="299"/>
      <c r="S57" s="300"/>
      <c r="T57" s="304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6"/>
      <c r="AJ57" s="298"/>
      <c r="AK57" s="299"/>
      <c r="AL57" s="299"/>
      <c r="AM57" s="299"/>
      <c r="AN57" s="299"/>
      <c r="AO57" s="299"/>
      <c r="AP57" s="299"/>
      <c r="AQ57" s="299"/>
      <c r="AR57" s="299"/>
      <c r="AS57" s="299"/>
      <c r="AT57" s="299"/>
      <c r="AU57" s="299"/>
      <c r="AV57" s="299"/>
      <c r="AW57" s="299"/>
      <c r="AX57" s="299"/>
      <c r="AY57" s="300"/>
      <c r="AZ57" s="298"/>
      <c r="BA57" s="299"/>
      <c r="BB57" s="299"/>
      <c r="BC57" s="299"/>
      <c r="BD57" s="299"/>
      <c r="BE57" s="299"/>
      <c r="BF57" s="30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63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3"/>
      <c r="AS64" s="323"/>
      <c r="AT64" s="323"/>
      <c r="AU64" s="323"/>
      <c r="AV64" s="323"/>
      <c r="AW64" s="323"/>
      <c r="AX64" s="323"/>
      <c r="AY64" s="323"/>
      <c r="AZ64" s="323"/>
      <c r="BA64" s="323"/>
      <c r="BB64" s="323"/>
      <c r="BC64" s="323"/>
      <c r="BD64" s="323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2" sqref="C2:I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幕張海浜ジュニアバレーボールクラブ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434718954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髙橋　直美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508325975</v>
      </c>
      <c r="H7" s="273"/>
      <c r="I7" s="273"/>
      <c r="J7" s="273">
        <f>IF(入力!J7="","",入力!J7)</f>
        <v>508325975</v>
      </c>
      <c r="K7" s="273"/>
      <c r="L7" s="273"/>
      <c r="M7" s="273" t="str">
        <f>IF(入力!M7="","",入力!M7)</f>
        <v>"0200759"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樋口　孝行</v>
      </c>
      <c r="D9" s="267"/>
      <c r="E9" s="267"/>
      <c r="F9" s="267"/>
      <c r="G9" s="273">
        <f>IF(入力!G9="","",入力!G9)</f>
        <v>514756360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"0418546"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樋口　孝行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千葉県千葉市花見川区幕張本郷2-26-6-207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090-1055-2175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66" t="str">
        <f>IF(入力!C26="","",入力!C26&amp;"　"&amp;入力!E26)</f>
        <v>松田　結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千葉市立西の谷小学校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514714206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市原　未唯奈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千葉市立西の谷小学校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516302973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高橋　璃桜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千葉市立幕張西小学校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514713902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井垣　七菜美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千葉市立幕張西小学校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516678076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 t="str">
        <f>IF(入力!B33="","",入力!B33)</f>
        <v>⑤</v>
      </c>
      <c r="C33" s="266" t="str">
        <f>IF(入力!C34="","",入力!C34&amp;"　"&amp;入力!E34)</f>
        <v>谷　帆乃風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千葉市立西の谷小学校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516149281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内林 　花音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千葉市立西の谷小学校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516302912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 xml:space="preserve"> 冨田　奈見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千葉市立海浜打瀬小学校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518934972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高橋　佳乃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千葉市立打瀬小学校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516419125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高橋　佳帆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千葉市立打瀬小学校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516419237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松井　実佑</v>
      </c>
      <c r="D43" s="267"/>
      <c r="E43" s="267"/>
      <c r="F43" s="267"/>
      <c r="G43" s="265">
        <f>IF(入力!G43="","",入力!G43)</f>
        <v>6</v>
      </c>
      <c r="H43" s="265" t="str">
        <f>IF(入力!H43="","",入力!H43)</f>
        <v/>
      </c>
      <c r="I43" s="265" t="str">
        <f>IF(入力!I43="","",入力!I43)</f>
        <v>千葉市立幕張南小学校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518092276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5" t="s">
        <v>0</v>
      </c>
      <c r="B2" s="265"/>
      <c r="C2" s="276" t="str">
        <f>IF(入力!C3="","",入力!C3)</f>
        <v>幕張海浜ジュニアバレーボールクラブ</v>
      </c>
      <c r="D2" s="276"/>
      <c r="E2" s="276"/>
      <c r="F2" s="276"/>
      <c r="G2" s="276"/>
      <c r="H2" s="276"/>
      <c r="I2" s="276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76"/>
      <c r="D3" s="276"/>
      <c r="E3" s="276"/>
      <c r="F3" s="276"/>
      <c r="G3" s="276"/>
      <c r="H3" s="276"/>
      <c r="I3" s="276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77">
        <f>IF(入力!C4="","",IF(入力!C5="",入力!C4,入力!C4&amp;"　　"&amp;入力!C5))</f>
        <v>434718954</v>
      </c>
      <c r="D4" s="278"/>
      <c r="E4" s="278"/>
      <c r="F4" s="278"/>
      <c r="G4" s="278"/>
      <c r="H4" s="278"/>
      <c r="I4" s="278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9"/>
      <c r="D5" s="280"/>
      <c r="E5" s="280"/>
      <c r="F5" s="280"/>
      <c r="G5" s="280"/>
      <c r="H5" s="280"/>
      <c r="I5" s="280"/>
      <c r="J5" s="281" t="s">
        <v>23</v>
      </c>
      <c r="K5" s="281"/>
      <c r="L5" s="281"/>
      <c r="M5" s="281"/>
      <c r="N5" s="281"/>
      <c r="O5" s="282"/>
    </row>
    <row r="6" spans="1:15" ht="12" customHeight="1">
      <c r="A6" s="265" t="s">
        <v>1</v>
      </c>
      <c r="B6" s="265"/>
      <c r="C6" s="266" t="str">
        <f>IF(入力!C8="","",入力!C8&amp;"　"&amp;入力!E8)</f>
        <v>髙橋　直美</v>
      </c>
      <c r="D6" s="267"/>
      <c r="E6" s="267"/>
      <c r="F6" s="267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65"/>
      <c r="B7" s="265"/>
      <c r="C7" s="268"/>
      <c r="D7" s="269"/>
      <c r="E7" s="269"/>
      <c r="F7" s="269"/>
      <c r="G7" s="273">
        <f>IF(入力!G7="","",入力!G7)</f>
        <v>508325975</v>
      </c>
      <c r="H7" s="273"/>
      <c r="I7" s="273"/>
      <c r="J7" s="273">
        <f>IF(入力!J7="","",入力!J7)</f>
        <v>508325975</v>
      </c>
      <c r="K7" s="273"/>
      <c r="L7" s="273"/>
      <c r="M7" s="273" t="str">
        <f>IF(入力!M7="","",入力!M7)</f>
        <v>"0200759"</v>
      </c>
      <c r="N7" s="273"/>
      <c r="O7" s="273"/>
    </row>
    <row r="8" spans="1:15" ht="13.5" customHeight="1">
      <c r="A8" s="265"/>
      <c r="B8" s="265"/>
      <c r="C8" s="270"/>
      <c r="D8" s="271"/>
      <c r="E8" s="271"/>
      <c r="F8" s="271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65" t="s">
        <v>19</v>
      </c>
      <c r="B9" s="265"/>
      <c r="C9" s="266" t="str">
        <f>IF(入力!C10="","",入力!C10&amp;"　"&amp;入力!E10)</f>
        <v>樋口　孝行</v>
      </c>
      <c r="D9" s="267"/>
      <c r="E9" s="267"/>
      <c r="F9" s="267"/>
      <c r="G9" s="273">
        <f>IF(入力!G9="","",入力!G9)</f>
        <v>514756360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"0418546"</v>
      </c>
      <c r="N9" s="273"/>
      <c r="O9" s="273"/>
    </row>
    <row r="10" spans="1:15" ht="14.45" customHeight="1">
      <c r="A10" s="265"/>
      <c r="B10" s="265"/>
      <c r="C10" s="270"/>
      <c r="D10" s="271"/>
      <c r="E10" s="271"/>
      <c r="F10" s="271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65" t="s">
        <v>20</v>
      </c>
      <c r="B11" s="265"/>
      <c r="C11" s="266" t="str">
        <f>IF(入力!C12="","",入力!C12&amp;"　"&amp;入力!E12)</f>
        <v/>
      </c>
      <c r="D11" s="267"/>
      <c r="E11" s="267"/>
      <c r="F11" s="267"/>
      <c r="G11" s="273" t="str">
        <f>IF(入力!G11="","",入力!G11)</f>
        <v/>
      </c>
      <c r="H11" s="273"/>
      <c r="I11" s="273"/>
      <c r="J11" s="273" t="str">
        <f>IF(入力!J11="","",入力!J11)</f>
        <v/>
      </c>
      <c r="K11" s="273"/>
      <c r="L11" s="273"/>
      <c r="M11" s="273" t="str">
        <f>IF(入力!M11="","",入力!M11)</f>
        <v/>
      </c>
      <c r="N11" s="273"/>
      <c r="O11" s="273"/>
    </row>
    <row r="12" spans="1:15" ht="14.45" customHeight="1">
      <c r="A12" s="265"/>
      <c r="B12" s="265"/>
      <c r="C12" s="270"/>
      <c r="D12" s="271"/>
      <c r="E12" s="271"/>
      <c r="F12" s="271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65" t="s">
        <v>4</v>
      </c>
      <c r="B13" s="265"/>
      <c r="C13" s="266" t="str">
        <f>IF(入力!C14="","",入力!C14&amp;"　"&amp;入力!E14)</f>
        <v/>
      </c>
      <c r="D13" s="267"/>
      <c r="E13" s="267"/>
      <c r="F13" s="267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5"/>
      <c r="B14" s="265"/>
      <c r="C14" s="270"/>
      <c r="D14" s="271"/>
      <c r="E14" s="271"/>
      <c r="F14" s="271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5" t="s">
        <v>5</v>
      </c>
      <c r="B15" s="265"/>
      <c r="C15" s="266" t="str">
        <f>IF(入力!C16="","",入力!C16&amp;"　"&amp;入力!E16)</f>
        <v>樋口　孝行</v>
      </c>
      <c r="D15" s="267"/>
      <c r="E15" s="267"/>
      <c r="F15" s="274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5"/>
      <c r="B16" s="265"/>
      <c r="C16" s="270"/>
      <c r="D16" s="271"/>
      <c r="E16" s="271"/>
      <c r="F16" s="275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5" t="s">
        <v>6</v>
      </c>
      <c r="B17" s="265"/>
      <c r="C17" s="276" t="str">
        <f>IF(入力!C17="","",入力!C17&amp;"　"&amp;入力!E17)</f>
        <v>千葉県千葉市花見川区幕張本郷2-26-6-207　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</row>
    <row r="18" spans="1:15" ht="14.45" customHeight="1">
      <c r="A18" s="265"/>
      <c r="B18" s="265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</row>
    <row r="19" spans="1:15" ht="14.45" customHeight="1">
      <c r="A19" s="265" t="s">
        <v>7</v>
      </c>
      <c r="B19" s="265"/>
      <c r="C19" s="276" t="str">
        <f>IF(入力!C19="","",入力!C19&amp;"　"&amp;入力!E19)</f>
        <v>090-1055-2175　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</row>
    <row r="20" spans="1:15" ht="14.45" customHeight="1">
      <c r="A20" s="265"/>
      <c r="B20" s="265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</row>
    <row r="21" spans="1:15" ht="14.45" customHeight="1">
      <c r="A21" s="265" t="s">
        <v>8</v>
      </c>
      <c r="B21" s="265"/>
      <c r="C21" s="276" t="str">
        <f>IF(入力!C21="","",入力!C21&amp;"－"&amp;入力!E21&amp;"－"&amp;入力!G21)</f>
        <v/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</row>
    <row r="22" spans="1:15" ht="14.45" customHeight="1">
      <c r="A22" s="265"/>
      <c r="B22" s="265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66" t="str">
        <f>IF(入力!C26="","",入力!C26&amp;"　"&amp;入力!E26)</f>
        <v>松田　結</v>
      </c>
      <c r="D25" s="267"/>
      <c r="E25" s="267"/>
      <c r="F25" s="267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千葉市立西の谷小学校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514714206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0"/>
      <c r="D26" s="271"/>
      <c r="E26" s="271"/>
      <c r="F26" s="271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66" t="str">
        <f>IF(入力!C28="","",入力!C28&amp;"　"&amp;入力!E28)</f>
        <v>市原　未唯奈</v>
      </c>
      <c r="D27" s="267"/>
      <c r="E27" s="267"/>
      <c r="F27" s="267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千葉市立西の谷小学校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516302973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0"/>
      <c r="D28" s="271"/>
      <c r="E28" s="271"/>
      <c r="F28" s="271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66" t="str">
        <f>IF(入力!C30="","",入力!C30&amp;"　"&amp;入力!E30)</f>
        <v>高橋　璃桜</v>
      </c>
      <c r="D29" s="267"/>
      <c r="E29" s="267"/>
      <c r="F29" s="267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千葉市立幕張西小学校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514713902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0"/>
      <c r="D30" s="271"/>
      <c r="E30" s="271"/>
      <c r="F30" s="271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66" t="str">
        <f>IF(入力!C32="","",入力!C32&amp;"　"&amp;入力!E32)</f>
        <v>井垣　七菜美</v>
      </c>
      <c r="D31" s="267"/>
      <c r="E31" s="267"/>
      <c r="F31" s="267"/>
      <c r="G31" s="265">
        <f>IF(入力!G31="","",入力!G31)</f>
        <v>6</v>
      </c>
      <c r="H31" s="265" t="str">
        <f>IF(入力!H31="","",入力!H31)</f>
        <v/>
      </c>
      <c r="I31" s="265" t="str">
        <f>IF(入力!I31="","",入力!I31)</f>
        <v>千葉市立幕張西小学校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516678076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0"/>
      <c r="D32" s="271"/>
      <c r="E32" s="271"/>
      <c r="F32" s="271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 t="str">
        <f>IF(入力!B33="","",入力!B33)</f>
        <v>⑤</v>
      </c>
      <c r="C33" s="266" t="str">
        <f>IF(入力!C34="","",入力!C34&amp;"　"&amp;入力!E34)</f>
        <v>谷　帆乃風</v>
      </c>
      <c r="D33" s="267"/>
      <c r="E33" s="267"/>
      <c r="F33" s="267"/>
      <c r="G33" s="265">
        <f>IF(入力!G33="","",入力!G33)</f>
        <v>6</v>
      </c>
      <c r="H33" s="265" t="str">
        <f>IF(入力!H33="","",入力!H33)</f>
        <v/>
      </c>
      <c r="I33" s="265" t="str">
        <f>IF(入力!I33="","",入力!I33)</f>
        <v>千葉市立西の谷小学校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516149281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0"/>
      <c r="D34" s="271"/>
      <c r="E34" s="271"/>
      <c r="F34" s="271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66" t="str">
        <f>IF(入力!C36="","",入力!C36&amp;"　"&amp;入力!E36)</f>
        <v>内林 　花音</v>
      </c>
      <c r="D35" s="267"/>
      <c r="E35" s="267"/>
      <c r="F35" s="267"/>
      <c r="G35" s="265">
        <f>IF(入力!G35="","",入力!G35)</f>
        <v>6</v>
      </c>
      <c r="H35" s="265" t="str">
        <f>IF(入力!H35="","",入力!H35)</f>
        <v/>
      </c>
      <c r="I35" s="265" t="str">
        <f>IF(入力!I35="","",入力!I35)</f>
        <v>千葉市立西の谷小学校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516302912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0"/>
      <c r="D36" s="271"/>
      <c r="E36" s="271"/>
      <c r="F36" s="271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66" t="str">
        <f>IF(入力!C38="","",入力!C38&amp;"　"&amp;入力!E38)</f>
        <v xml:space="preserve"> 冨田　奈見</v>
      </c>
      <c r="D37" s="267"/>
      <c r="E37" s="267"/>
      <c r="F37" s="267"/>
      <c r="G37" s="265">
        <f>IF(入力!G37="","",入力!G37)</f>
        <v>6</v>
      </c>
      <c r="H37" s="265" t="str">
        <f>IF(入力!H37="","",入力!H37)</f>
        <v/>
      </c>
      <c r="I37" s="265" t="str">
        <f>IF(入力!I37="","",入力!I37)</f>
        <v>千葉市立海浜打瀬小学校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518934972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0"/>
      <c r="D38" s="271"/>
      <c r="E38" s="271"/>
      <c r="F38" s="271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66" t="str">
        <f>IF(入力!C40="","",入力!C40&amp;"　"&amp;入力!E40)</f>
        <v>高橋　佳乃</v>
      </c>
      <c r="D39" s="267"/>
      <c r="E39" s="267"/>
      <c r="F39" s="267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千葉市立打瀬小学校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516419125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0"/>
      <c r="D40" s="271"/>
      <c r="E40" s="271"/>
      <c r="F40" s="271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66" t="str">
        <f>IF(入力!C42="","",入力!C42&amp;"　"&amp;入力!E42)</f>
        <v>高橋　佳帆</v>
      </c>
      <c r="D41" s="267"/>
      <c r="E41" s="267"/>
      <c r="F41" s="267"/>
      <c r="G41" s="265">
        <f>IF(入力!G41="","",入力!G41)</f>
        <v>5</v>
      </c>
      <c r="H41" s="265" t="str">
        <f>IF(入力!H41="","",入力!H41)</f>
        <v/>
      </c>
      <c r="I41" s="265" t="str">
        <f>IF(入力!I41="","",入力!I41)</f>
        <v>千葉市立打瀬小学校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516419237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0"/>
      <c r="D42" s="271"/>
      <c r="E42" s="271"/>
      <c r="F42" s="271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66" t="str">
        <f>IF(入力!C44="","",入力!C44&amp;"　"&amp;入力!E44)</f>
        <v>松井　実佑</v>
      </c>
      <c r="D43" s="267"/>
      <c r="E43" s="267"/>
      <c r="F43" s="267"/>
      <c r="G43" s="265">
        <f>IF(入力!G43="","",入力!G43)</f>
        <v>6</v>
      </c>
      <c r="H43" s="265" t="str">
        <f>IF(入力!H43="","",入力!H43)</f>
        <v/>
      </c>
      <c r="I43" s="265" t="str">
        <f>IF(入力!I43="","",入力!I43)</f>
        <v>千葉市立幕張南小学校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518092276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0"/>
      <c r="D44" s="271"/>
      <c r="E44" s="271"/>
      <c r="F44" s="271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65" t="str">
        <f>IF(入力!G45="","",入力!G45)</f>
        <v/>
      </c>
      <c r="H45" s="265" t="str">
        <f>IF(入力!H45="","",入力!H45)</f>
        <v/>
      </c>
      <c r="I45" s="265" t="str">
        <f>IF(入力!I45="","",入力!I45)</f>
        <v/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 t="str">
        <f>IF(入力!M45="","",入力!M45)</f>
        <v/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0"/>
      <c r="D46" s="271"/>
      <c r="E46" s="271"/>
      <c r="F46" s="271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65" t="str">
        <f>IF(入力!G47="","",入力!G47)</f>
        <v/>
      </c>
      <c r="H47" s="265" t="str">
        <f>IF(入力!H47="","",入力!H47)</f>
        <v/>
      </c>
      <c r="I47" s="265" t="str">
        <f>IF(入力!I47="","",入力!I47)</f>
        <v/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 t="str">
        <f>IF(入力!M47="","",入力!M47)</f>
        <v/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0"/>
      <c r="D48" s="271"/>
      <c r="E48" s="271"/>
      <c r="F48" s="271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0"/>
      <c r="D50" s="271"/>
      <c r="E50" s="271"/>
      <c r="F50" s="271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0"/>
      <c r="D52" s="271"/>
      <c r="E52" s="271"/>
      <c r="F52" s="271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女子</v>
      </c>
      <c r="I5" s="29">
        <f>入力!Y25</f>
        <v>13</v>
      </c>
      <c r="J5" s="445" t="str">
        <f>IF(入力!A55="","",入力!A55)</f>
        <v>ボールが落ちるまで！試合終了のホイッスルがなるまで！諦めない！
全員バレーで頑張ります！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幕張海浜ジュニアバレーボールクラブ</v>
      </c>
      <c r="C7" s="33" t="str">
        <f>IF(入力!C2="","",入力!C2)</f>
        <v>マクハリカイヒンジュニアバレーボールクラブ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幕張本郷</v>
      </c>
      <c r="T7" s="33"/>
      <c r="U7" s="33">
        <f>IF(入力!C4="","",入力!C4)</f>
        <v>434718954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直美</v>
      </c>
      <c r="E16" s="33" t="str">
        <f>IF(入力!C7="","",入力!C7)</f>
        <v>タカハシ</v>
      </c>
      <c r="F16" s="33" t="str">
        <f>IF(入力!E7="","",入力!E7)</f>
        <v>ナオミ</v>
      </c>
      <c r="G16" s="33">
        <f>IF(入力!G7="","",入力!G7)</f>
        <v>508325975</v>
      </c>
      <c r="H16" s="33">
        <f>IF(入力!J7="","",入力!J7)</f>
        <v>508325975</v>
      </c>
      <c r="I16" s="33" t="str">
        <f>IF(入力!M7="","",入力!M7)</f>
        <v>"0200759"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261</v>
      </c>
      <c r="S16" s="33" t="str">
        <f>IF(入力!W7="","",入力!W7)</f>
        <v>0025</v>
      </c>
      <c r="T16" s="33" t="str">
        <f>IF(入力!P8="","",入力!P8)</f>
        <v>千葉県千葉市美浜区浜田１－４－５２２</v>
      </c>
      <c r="U16" s="33" t="str">
        <f>IF(入力!AL7="","",入力!AL7)</f>
        <v>043</v>
      </c>
      <c r="V16" s="33" t="str">
        <f>IF(入力!AK8="","",入力!AK8)</f>
        <v>350</v>
      </c>
      <c r="W16" s="33" t="str">
        <f>IF(入力!AP8="","",入力!AP8)</f>
        <v>3988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樋口</v>
      </c>
      <c r="D17" s="33" t="str">
        <f>IF(入力!E10="","",入力!E10)</f>
        <v>孝行</v>
      </c>
      <c r="E17" s="33" t="str">
        <f>IF(入力!C9="","",入力!C9)</f>
        <v>ヒグチ</v>
      </c>
      <c r="F17" s="33" t="str">
        <f>IF(入力!E9="","",入力!E9)</f>
        <v>タカユキ</v>
      </c>
      <c r="G17" s="33">
        <f>IF(入力!G9="","",入力!G9)</f>
        <v>514756360</v>
      </c>
      <c r="H17" s="33" t="str">
        <f>IF(入力!J9="","",入力!J9)</f>
        <v/>
      </c>
      <c r="I17" s="33" t="str">
        <f>IF(入力!M9="","",入力!M9)</f>
        <v>"0418546"</v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262</v>
      </c>
      <c r="S17" s="33" t="str">
        <f>IF(入力!W9="","",入力!W9)</f>
        <v>0033</v>
      </c>
      <c r="T17" s="33" t="str">
        <f>IF(入力!P10="","",入力!P10)</f>
        <v>千葉県千葉市花見川区幕張本郷2-26-6-207</v>
      </c>
      <c r="U17" s="33" t="str">
        <f>IF(入力!AL9="","",入力!AL9)</f>
        <v>090</v>
      </c>
      <c r="V17" s="33" t="str">
        <f>IF(入力!AK10="","",入力!AK10)</f>
        <v>1055</v>
      </c>
      <c r="W17" s="33" t="str">
        <f>IF(入力!AP10="","",入力!AP10)</f>
        <v>2175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樋口</v>
      </c>
      <c r="D22" s="33" t="str">
        <f>IF(入力!E16="","",入力!E16)</f>
        <v>孝行</v>
      </c>
      <c r="E22" s="33" t="str">
        <f>IF(入力!C15="","",入力!C15)</f>
        <v>ヒグチ</v>
      </c>
      <c r="F22" s="33" t="str">
        <f>IF(入力!E15="","",入力!E15)</f>
        <v>タカユキ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262</v>
      </c>
      <c r="S22" s="33" t="str">
        <f>IF(入力!W15="","",入力!W15)</f>
        <v>0033</v>
      </c>
      <c r="T22" s="33" t="str">
        <f>IF(入力!P16="","",入力!P16)</f>
        <v>千葉県千葉市花見川区幕張本郷2-26-6-207</v>
      </c>
      <c r="U22" s="33" t="str">
        <f>IF(入力!AL15="","",入力!AL15)</f>
        <v>090</v>
      </c>
      <c r="V22" s="33" t="str">
        <f>IF(入力!AK16="","",入力!AK16)</f>
        <v>1055</v>
      </c>
      <c r="W22" s="33" t="str">
        <f>IF(入力!AP16="","",入力!AP16)</f>
        <v>2175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谷</v>
      </c>
      <c r="D24" s="75" t="str">
        <f>VLOOKUP($B$51,$A$53:$F$352,4)</f>
        <v>帆乃風</v>
      </c>
      <c r="E24" s="75" t="str">
        <f>VLOOKUP($B$51,$A$53:$F$352,5)</f>
        <v>タニ</v>
      </c>
      <c r="F24" s="75" t="str">
        <f>VLOOKUP($B$51,$A$53:$F$352,6)</f>
        <v>ホノカ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5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松田</v>
      </c>
      <c r="D53" s="33" t="str">
        <f>IF(入力!E26="","",入力!E26)</f>
        <v>結</v>
      </c>
      <c r="E53" s="33" t="str">
        <f>IF(入力!C25="","",入力!C25)</f>
        <v>マツダ</v>
      </c>
      <c r="F53" s="33" t="str">
        <f>IF(入力!E25="","",入力!E25)</f>
        <v>ユイ</v>
      </c>
      <c r="G53" s="33">
        <f>IF(入力!M25="","",入力!M25)</f>
        <v>514714206</v>
      </c>
      <c r="H53" s="33" t="str">
        <f>IF(入力!I25="","",入力!I25)</f>
        <v>千葉市立西の谷小学校</v>
      </c>
      <c r="I53" s="33">
        <f>IF(入力!G25="","",入力!G25)</f>
        <v>6</v>
      </c>
      <c r="J53" s="33">
        <f>IF(入力!P25="","",入力!P25)</f>
        <v>161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市原</v>
      </c>
      <c r="D54" s="33" t="str">
        <f>IF(入力!E28="","",入力!E28)</f>
        <v>未唯奈</v>
      </c>
      <c r="E54" s="33" t="str">
        <f>IF(入力!C27="","",入力!C27)</f>
        <v>イチハラ</v>
      </c>
      <c r="F54" s="33" t="str">
        <f>IF(入力!E27="","",入力!E27)</f>
        <v>ミイナ</v>
      </c>
      <c r="G54" s="33">
        <f>IF(入力!M27="","",入力!M27)</f>
        <v>516302973</v>
      </c>
      <c r="H54" s="33" t="str">
        <f>IF(入力!I27="","",入力!I27)</f>
        <v>千葉市立西の谷小学校</v>
      </c>
      <c r="I54" s="33">
        <f>IF(入力!G27="","",入力!G27)</f>
        <v>6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高橋</v>
      </c>
      <c r="D55" s="33" t="str">
        <f>IF(入力!E30="","",入力!E30)</f>
        <v>璃桜</v>
      </c>
      <c r="E55" s="33" t="str">
        <f>IF(入力!C29="","",入力!C29)</f>
        <v>タカハシ</v>
      </c>
      <c r="F55" s="33" t="str">
        <f>IF(入力!E29="","",入力!E29)</f>
        <v>リオ</v>
      </c>
      <c r="G55" s="33">
        <f>IF(入力!M29="","",入力!M29)</f>
        <v>514713902</v>
      </c>
      <c r="H55" s="33" t="str">
        <f>IF(入力!I29="","",入力!I29)</f>
        <v>千葉市立幕張西小学校</v>
      </c>
      <c r="I55" s="33">
        <f>IF(入力!G29="","",入力!G29)</f>
        <v>6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井垣</v>
      </c>
      <c r="D56" s="33" t="str">
        <f>IF(入力!E32="","",入力!E32)</f>
        <v>七菜美</v>
      </c>
      <c r="E56" s="33" t="str">
        <f>IF(入力!C31="","",入力!C31)</f>
        <v>イガキ</v>
      </c>
      <c r="F56" s="33" t="str">
        <f>IF(入力!E31="","",入力!E31)</f>
        <v>ナナミ</v>
      </c>
      <c r="G56" s="33">
        <f>IF(入力!M31="","",入力!M31)</f>
        <v>516678076</v>
      </c>
      <c r="H56" s="33" t="str">
        <f>IF(入力!I31="","",入力!I31)</f>
        <v>千葉市立幕張西小学校</v>
      </c>
      <c r="I56" s="33">
        <f>IF(入力!G31="","",入力!G31)</f>
        <v>6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 t="str">
        <f>IF(入力!B33="","",入力!B33)</f>
        <v>⑤</v>
      </c>
      <c r="C57" s="33" t="str">
        <f>IF(入力!C34="","",入力!C34)</f>
        <v>谷</v>
      </c>
      <c r="D57" s="33" t="str">
        <f>IF(入力!E34="","",入力!E34)</f>
        <v>帆乃風</v>
      </c>
      <c r="E57" s="33" t="str">
        <f>IF(入力!C33="","",入力!C33)</f>
        <v>タニ</v>
      </c>
      <c r="F57" s="33" t="str">
        <f>IF(入力!E33="","",入力!E33)</f>
        <v>ホノカ</v>
      </c>
      <c r="G57" s="33">
        <f>IF(入力!M33="","",入力!M33)</f>
        <v>516149281</v>
      </c>
      <c r="H57" s="33" t="str">
        <f>IF(入力!I33="","",入力!I33)</f>
        <v>千葉市立西の谷小学校</v>
      </c>
      <c r="I57" s="33">
        <f>IF(入力!G33="","",入力!G33)</f>
        <v>6</v>
      </c>
      <c r="J57" s="33">
        <f>IF(入力!P33="","",入力!P33)</f>
        <v>146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 xml:space="preserve">内林 </v>
      </c>
      <c r="D58" s="33" t="str">
        <f>IF(入力!E36="","",入力!E36)</f>
        <v>花音</v>
      </c>
      <c r="E58" s="33" t="str">
        <f>IF(入力!C35="","",入力!C35)</f>
        <v>ウチバヤシ</v>
      </c>
      <c r="F58" s="33" t="str">
        <f>IF(入力!E35="","",入力!E35)</f>
        <v>カノン</v>
      </c>
      <c r="G58" s="33">
        <f>IF(入力!M35="","",入力!M35)</f>
        <v>516302912</v>
      </c>
      <c r="H58" s="33" t="str">
        <f>IF(入力!I35="","",入力!I35)</f>
        <v>千葉市立西の谷小学校</v>
      </c>
      <c r="I58" s="33">
        <f>IF(入力!G35="","",入力!G35)</f>
        <v>6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 xml:space="preserve"> 冨田</v>
      </c>
      <c r="D59" s="33" t="str">
        <f>IF(入力!E38="","",入力!E38)</f>
        <v>奈見</v>
      </c>
      <c r="E59" s="33" t="str">
        <f>IF(入力!C37="","",入力!C37)</f>
        <v>トミタ</v>
      </c>
      <c r="F59" s="33" t="str">
        <f>IF(入力!E37="","",入力!E37)</f>
        <v>ナミ</v>
      </c>
      <c r="G59" s="33">
        <f>IF(入力!M37="","",入力!M37)</f>
        <v>518934972</v>
      </c>
      <c r="H59" s="33" t="str">
        <f>IF(入力!I37="","",入力!I37)</f>
        <v>千葉市立海浜打瀬小学校</v>
      </c>
      <c r="I59" s="33">
        <f>IF(入力!G37="","",入力!G37)</f>
        <v>6</v>
      </c>
      <c r="J59" s="33">
        <f>IF(入力!P37="","",入力!P37)</f>
        <v>159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高橋</v>
      </c>
      <c r="D60" s="33" t="str">
        <f>IF(入力!E40="","",入力!E40)</f>
        <v>佳乃</v>
      </c>
      <c r="E60" s="33" t="str">
        <f>IF(入力!C39="","",入力!C39)</f>
        <v>タカハシ</v>
      </c>
      <c r="F60" s="33" t="str">
        <f>IF(入力!E39="","",入力!E39)</f>
        <v>カノ</v>
      </c>
      <c r="G60" s="33">
        <f>IF(入力!M39="","",入力!M39)</f>
        <v>516419125</v>
      </c>
      <c r="H60" s="33" t="str">
        <f>IF(入力!I39="","",入力!I39)</f>
        <v>千葉市立打瀬小学校</v>
      </c>
      <c r="I60" s="33">
        <f>IF(入力!G39="","",入力!G39)</f>
        <v>5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高橋</v>
      </c>
      <c r="D61" s="33" t="str">
        <f>IF(入力!E42="","",入力!E42)</f>
        <v>佳帆</v>
      </c>
      <c r="E61" s="33" t="str">
        <f>IF(入力!C41="","",入力!C41)</f>
        <v>タカハシ</v>
      </c>
      <c r="F61" s="33" t="str">
        <f>IF(入力!E41="","",入力!E41)</f>
        <v>カホ</v>
      </c>
      <c r="G61" s="33">
        <f>IF(入力!M41="","",入力!M41)</f>
        <v>516419237</v>
      </c>
      <c r="H61" s="33" t="str">
        <f>IF(入力!I41="","",入力!I41)</f>
        <v>千葉市立打瀬小学校</v>
      </c>
      <c r="I61" s="33">
        <f>IF(入力!G41="","",入力!G41)</f>
        <v>5</v>
      </c>
      <c r="J61" s="33">
        <f>IF(入力!P41="","",入力!P41)</f>
        <v>142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松井</v>
      </c>
      <c r="D62" s="33" t="str">
        <f>IF(入力!E44="","",入力!E44)</f>
        <v>実佑</v>
      </c>
      <c r="E62" s="33" t="str">
        <f>IF(入力!C43="","",入力!C43)</f>
        <v>マツイ</v>
      </c>
      <c r="F62" s="33" t="str">
        <f>IF(入力!E43="","",入力!E43)</f>
        <v>ミユウ</v>
      </c>
      <c r="G62" s="33">
        <f>IF(入力!M43="","",入力!M43)</f>
        <v>518092276</v>
      </c>
      <c r="H62" s="33" t="str">
        <f>IF(入力!I43="","",入力!I43)</f>
        <v>千葉市立幕張南小学校</v>
      </c>
      <c r="I62" s="33">
        <f>IF(入力!G43="","",入力!G43)</f>
        <v>6</v>
      </c>
      <c r="J62" s="33">
        <f>IF(入力!P43="","",入力!P43)</f>
        <v>153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TAKA</cp:lastModifiedBy>
  <cp:lastPrinted>2016-05-09T15:17:35Z</cp:lastPrinted>
  <dcterms:created xsi:type="dcterms:W3CDTF">2014-04-05T09:56:00Z</dcterms:created>
  <dcterms:modified xsi:type="dcterms:W3CDTF">2019-09-27T11:18:31Z</dcterms:modified>
</cp:coreProperties>
</file>